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chedules and Instructions\Combined Forms &amp; Schedules\"/>
    </mc:Choice>
  </mc:AlternateContent>
  <xr:revisionPtr revIDLastSave="0" documentId="13_ncr:1_{1AD21409-1803-468E-93E0-53F32A2A34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5" l="1"/>
  <c r="Q46" i="5"/>
  <c r="M46" i="5"/>
  <c r="M52" i="5" s="1"/>
  <c r="M54" i="5" s="1"/>
  <c r="Q59" i="5" l="1"/>
  <c r="M59" i="5"/>
  <c r="A10" i="36" l="1"/>
  <c r="AM38" i="37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<sst xmlns="http://schemas.openxmlformats.org/spreadsheetml/2006/main" count="580" uniqueCount="323">
  <si>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</si>
  <si>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</si>
  <si>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</si>
  <si>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</si>
  <si>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</si>
  <si>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</si>
  <si>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</si>
  <si>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</si>
  <si>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</si>
  <si>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</si>
  <si>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</si>
  <si>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</si>
  <si>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</si>
  <si>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</si>
  <si>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</si>
  <si>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</si>
  <si>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</si>
  <si>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</si>
  <si>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</si>
  <si>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</si>
  <si>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</si>
  <si>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</si>
  <si>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</si>
  <si>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</si>
  <si>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</si>
  <si>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</si>
  <si>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</si>
  <si>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</si>
  <si>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</si>
  <si>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</si>
  <si>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</si>
  <si>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</si>
  <si>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</si>
  <si>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</si>
  <si>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</si>
  <si>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</si>
  <si>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</si>
  <si>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</si>
  <si>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</si>
  <si>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</si>
  <si>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</si>
  <si>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</si>
  <si>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</si>
  <si>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</si>
  <si>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</si>
  <si>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</si>
  <si>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</si>
  <si>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</si>
  <si>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</si>
  <si>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</si>
  <si>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</si>
  <si>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</si>
  <si>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</si>
  <si>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</si>
  <si>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</si>
  <si>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</si>
  <si>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</si>
  <si>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</si>
  <si>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</si>
  <si>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</si>
  <si>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</si>
  <si>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</si>
  <si>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</si>
  <si>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</si>
  <si>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</si>
  <si>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</si>
  <si>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</si>
  <si>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</si>
  <si>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</si>
  <si>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</si>
  <si>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</si>
  <si>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</si>
  <si>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</si>
  <si>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</si>
  <si>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</si>
  <si>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</si>
  <si>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</si>
  <si>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</si>
  <si>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</si>
  <si>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</si>
  <si>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</si>
  <si>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</si>
  <si>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</si>
  <si>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</si>
  <si>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</si>
  <si>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</si>
  <si>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</si>
  <si>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</si>
  <si>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</si>
  <si>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</si>
  <si>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</si>
  <si>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</si>
  <si>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</si>
  <si>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</si>
  <si>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</si>
  <si>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</si>
  <si>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</si>
  <si>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</si>
  <si>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</si>
  <si>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</si>
  <si>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</si>
  <si>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</si>
  <si>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</si>
  <si>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</si>
  <si>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</si>
  <si>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</si>
  <si>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</si>
  <si>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</si>
  <si>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</si>
  <si>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</si>
  <si>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</si>
  <si>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</si>
  <si>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</si>
  <si>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</si>
  <si>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</si>
  <si>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</si>
  <si>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</si>
  <si>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</si>
  <si>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</si>
  <si>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</si>
  <si>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</si>
  <si>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</si>
  <si>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</si>
  <si>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</si>
  <si>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</si>
  <si>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</si>
  <si>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</si>
  <si>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</si>
  <si>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</si>
  <si>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</si>
  <si>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</si>
  <si>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</si>
  <si>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</si>
  <si>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</si>
  <si>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</si>
  <si>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</si>
  <si>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</si>
  <si>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</si>
  <si>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</si>
  <si>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</si>
  <si>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</si>
  <si>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</si>
  <si>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</si>
  <si>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</si>
  <si>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</si>
  <si>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</si>
  <si>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</si>
  <si>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</si>
  <si>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</si>
  <si>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</si>
  <si>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</si>
  <si>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</si>
  <si>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</si>
  <si>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</si>
  <si>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</si>
  <si>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</si>
  <si>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</si>
  <si>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</si>
  <si>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</si>
  <si>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</si>
  <si>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</si>
  <si>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</si>
  <si>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</si>
  <si>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</si>
  <si>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</si>
  <si>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</si>
  <si>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</si>
  <si>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</si>
  <si>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</si>
  <si>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</si>
  <si>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</si>
  <si>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</si>
  <si>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</si>
  <si>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</si>
  <si>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</si>
  <si>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</si>
  <si>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</si>
  <si>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</si>
  <si>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</si>
  <si>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</si>
  <si>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</si>
  <si>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</si>
  <si>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</si>
  <si>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</si>
  <si>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</si>
  <si>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</si>
  <si>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</si>
  <si>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</si>
  <si>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</si>
  <si>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</si>
  <si>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</si>
  <si>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</si>
  <si>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</si>
  <si>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</si>
  <si>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</si>
  <si>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</si>
  <si>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</si>
  <si>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</si>
  <si>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</si>
  <si>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</si>
  <si>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</si>
  <si>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</si>
  <si>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</si>
  <si>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</si>
  <si>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</si>
  <si>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</si>
  <si>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</si>
  <si>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</si>
  <si>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</si>
  <si>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</si>
  <si>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</si>
  <si>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Alma Communications Company</t>
  </si>
  <si>
    <t>BPS Telephone Company</t>
  </si>
  <si>
    <t>Choctaw Telephone Company</t>
  </si>
  <si>
    <t>Citizens Telephone Company</t>
  </si>
  <si>
    <t>Consolidated Communications</t>
  </si>
  <si>
    <t>Ellington Telephone Company</t>
  </si>
  <si>
    <t>Farber Telephone Company</t>
  </si>
  <si>
    <t>Fidelity Telephone Company</t>
  </si>
  <si>
    <t>Goodman Telephone Company</t>
  </si>
  <si>
    <t>Granby Telephone Company</t>
  </si>
  <si>
    <t>Grand River Mutual Telephone Corporation</t>
  </si>
  <si>
    <t>Green Hills Telephone Corporation</t>
  </si>
  <si>
    <t>Holway Telephone Company</t>
  </si>
  <si>
    <t>Kingdom Telephone Company</t>
  </si>
  <si>
    <t>KLM Telephone Company</t>
  </si>
  <si>
    <t>Lathrop Telephone Company</t>
  </si>
  <si>
    <t>Le-Ru Telephone Company</t>
  </si>
  <si>
    <t>Mark Twain Rural Telephone Company</t>
  </si>
  <si>
    <t>McDonald County Telephone Company</t>
  </si>
  <si>
    <t>Miller Telephone Company</t>
  </si>
  <si>
    <t>Mo-Kan Dial Company, Inc</t>
  </si>
  <si>
    <t>New Florence Telephone Company</t>
  </si>
  <si>
    <t>New London Telephone Company</t>
  </si>
  <si>
    <t>Northeast Missouri Rural Telephone</t>
  </si>
  <si>
    <t>Orchard Farm Telephone Company</t>
  </si>
  <si>
    <t>Oregon Farmer Mutual Telephone</t>
  </si>
  <si>
    <t>Otelco Mid-Missouri, LLC</t>
  </si>
  <si>
    <t>Ozark Telephone Company</t>
  </si>
  <si>
    <t>Peace Valley Telephone Company, Inc</t>
  </si>
  <si>
    <t>Rock Port Telephone Company</t>
  </si>
  <si>
    <t>Seneca Telephone Company</t>
  </si>
  <si>
    <t>Southwestern Bell Telephone Co-SWBT, P &amp; L LP</t>
  </si>
  <si>
    <t>Steelville Telephone Exchange, Inc</t>
  </si>
  <si>
    <t>Stoutland Telephone Company</t>
  </si>
  <si>
    <t>Windstream Missouri, Inc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</si>
  <si>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</si>
  <si>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</si>
  <si>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</si>
  <si>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</si>
  <si>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</si>
  <si>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</si>
  <si>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</si>
  <si>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</si>
  <si>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</si>
  <si>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</si>
  <si>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</si>
  <si>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</si>
  <si>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</si>
  <si>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</si>
  <si>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</si>
  <si>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</si>
  <si>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</si>
  <si>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</si>
  <si>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</si>
  <si>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</si>
  <si>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</si>
  <si>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</si>
  <si>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</si>
  <si>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</si>
  <si>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</si>
  <si>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</si>
  <si>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</si>
  <si>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</si>
  <si>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</si>
  <si>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</si>
  <si>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</si>
  <si>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</si>
  <si>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</si>
  <si>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</si>
  <si>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</si>
  <si>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</si>
  <si>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</si>
  <si>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</si>
  <si>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</si>
  <si>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</si>
  <si>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</si>
  <si>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</si>
  <si>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</si>
  <si>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</si>
  <si>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</si>
  <si>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Windstream Iowa Telecommunications Services, Inc</t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</si>
  <si>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</si>
  <si>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</si>
  <si>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</si>
  <si>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</si>
  <si>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</si>
  <si>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</si>
  <si>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</si>
  <si>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</si>
  <si>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</si>
  <si>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</si>
  <si>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</si>
  <si>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</si>
  <si>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</si>
  <si>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</si>
  <si>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</si>
  <si>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</si>
  <si>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</si>
  <si>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</si>
  <si>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</si>
  <si>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Craw-Kan Telephone Cooperative, Inc</t>
  </si>
  <si>
    <t>1080XXX</t>
  </si>
  <si>
    <t>NEW COMPANY - TELECOMMUNICATIONS (ILEC)</t>
  </si>
  <si>
    <t>Brightspeed of Northwest Arkansas, LLC</t>
  </si>
  <si>
    <t>Brightspeed of Missouri, LLC</t>
  </si>
  <si>
    <t>Brightspeed of West Missouri, LLC</t>
  </si>
  <si>
    <t>Brightspeed of East Missouri, LLC</t>
  </si>
  <si>
    <t>IAMO Communications, Inc</t>
  </si>
  <si>
    <t>Chariton Valley Broadband, LLC</t>
  </si>
  <si>
    <t>AT&amp;T Wireline Holdings,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</si>
  <si>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</si>
  <si>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 at 573-526-6403,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</si>
</sst>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7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NumberFormat="1" applyFill="1" applyAlignment="1" applyProtection="1">
      <alignment horizontal="left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0" fillId="0" borderId="5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3" fontId="40" fillId="3" borderId="1" xfId="3">
      <alignment horizontal="right" vertical="center" indent="1"/>
    </xf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3" fontId="40" fillId="3" borderId="1" xfId="6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40" fillId="5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/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54" fillId="4" borderId="1" xfId="0" applyFont="1" applyFill="1" applyBorder="1" applyAlignment="1" applyProtection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4" fillId="4" borderId="10" xfId="0" applyFont="1" applyFill="1" applyBorder="1" applyAlignment="1" applyProtection="1">
      <alignment horizontal="center" vertical="center"/>
    </xf>
    <xf numFmtId="0" fontId="1" fillId="0" borderId="4" xfId="0" applyFont="1" applyBorder="1" applyAlignment="1"/>
    <xf numFmtId="0" fontId="0" fillId="0" borderId="2" xfId="0" applyBorder="1" applyAlignment="1"/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0" fillId="0" borderId="4" xfId="0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63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/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0" xfId="0" applyFont="1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topLeftCell="A18" zoomScaleNormal="100" zoomScalePageLayoutView="150" workbookViewId="0">
      <selection activeCell="H38" sqref="H38:AL40"/>
    </sheetView>
  </sheetViews>
  <sheetFormatPr defaultColWidth="0" defaultRowHeight="0" customHeight="1" zeroHeight="1" x14ac:dyDescent="0.2"/>
  <cols>
    <col min="1" max="77" width="1.28515625" style="124" customWidth="1"/>
    <col min="78" max="80" width="1.28515625" style="124" hidden="1" customWidth="1"/>
    <col min="81" max="81" width="5" style="124" hidden="1" customWidth="1"/>
    <col min="82" max="88" width="0" style="124" hidden="1" customWidth="1"/>
    <col min="89" max="16384" width="1.28515625" style="124" hidden="1"/>
  </cols>
  <sheetData>
    <row r="1" spans="1:88" ht="7.15" customHeight="1" thickTop="1" x14ac:dyDescent="0.2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15" customHeight="1" x14ac:dyDescent="0.25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09">
        <v>2025</v>
      </c>
      <c r="BQ2" s="209"/>
      <c r="BR2" s="209"/>
      <c r="BS2" s="209"/>
      <c r="BT2" s="209"/>
      <c r="BU2" s="209"/>
      <c r="BV2" s="209"/>
      <c r="BW2" s="209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15" customHeight="1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09"/>
      <c r="BQ3" s="209"/>
      <c r="BR3" s="209"/>
      <c r="BS3" s="209"/>
      <c r="BT3" s="209"/>
      <c r="BU3" s="209"/>
      <c r="BV3" s="209"/>
      <c r="BW3" s="209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15" customHeight="1" x14ac:dyDescent="0.25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09"/>
      <c r="BQ4" s="209"/>
      <c r="BR4" s="209"/>
      <c r="BS4" s="209"/>
      <c r="BT4" s="209"/>
      <c r="BU4" s="209"/>
      <c r="BV4" s="209"/>
      <c r="BW4" s="209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15" customHeight="1" x14ac:dyDescent="0.25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0" t="s">
        <v>207</v>
      </c>
      <c r="BQ5" s="211"/>
      <c r="BR5" s="211"/>
      <c r="BS5" s="211"/>
      <c r="BT5" s="211"/>
      <c r="BU5" s="211"/>
      <c r="BV5" s="211"/>
      <c r="BW5" s="211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15" customHeight="1" x14ac:dyDescent="0.25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1"/>
      <c r="BQ6" s="211"/>
      <c r="BR6" s="211"/>
      <c r="BS6" s="211"/>
      <c r="BT6" s="211"/>
      <c r="BU6" s="211"/>
      <c r="BV6" s="211"/>
      <c r="BW6" s="211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15" customHeight="1" x14ac:dyDescent="0.25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1"/>
      <c r="BQ7" s="211"/>
      <c r="BR7" s="211"/>
      <c r="BS7" s="211"/>
      <c r="BT7" s="211"/>
      <c r="BU7" s="211"/>
      <c r="BV7" s="211"/>
      <c r="BW7" s="211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15" customHeight="1" x14ac:dyDescent="0.25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15" customHeight="1" x14ac:dyDescent="0.25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15" customHeight="1" x14ac:dyDescent="0.25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15" customHeight="1" x14ac:dyDescent="0.25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15" customHeight="1" x14ac:dyDescent="0.25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15" customHeight="1" x14ac:dyDescent="0.25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15" customHeight="1" x14ac:dyDescent="0.25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15" customHeight="1" x14ac:dyDescent="0.25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15" customHeight="1" x14ac:dyDescent="0.25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15" customHeight="1" x14ac:dyDescent="0.25">
      <c r="A17" s="212" t="s">
        <v>321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07"/>
      <c r="BY17" s="111"/>
    </row>
    <row r="18" spans="1:77" ht="7.15" customHeight="1" x14ac:dyDescent="0.25">
      <c r="A18" s="208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07"/>
      <c r="BY18" s="111"/>
    </row>
    <row r="19" spans="1:77" ht="7.15" customHeight="1" x14ac:dyDescent="0.25">
      <c r="A19" s="208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07"/>
      <c r="BY19" s="111"/>
    </row>
    <row r="20" spans="1:77" ht="7.15" customHeight="1" x14ac:dyDescent="0.25">
      <c r="A20" s="208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07"/>
      <c r="BY20" s="111"/>
    </row>
    <row r="21" spans="1:77" ht="7.15" customHeight="1" x14ac:dyDescent="0.25">
      <c r="A21" s="208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07"/>
      <c r="BY21" s="111"/>
    </row>
    <row r="22" spans="1:77" ht="7.15" customHeight="1" x14ac:dyDescent="0.25">
      <c r="A22" s="208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07"/>
      <c r="BY22" s="111"/>
    </row>
    <row r="23" spans="1:77" ht="7.15" customHeight="1" x14ac:dyDescent="0.25">
      <c r="A23" s="208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07"/>
      <c r="BY23" s="111"/>
    </row>
    <row r="24" spans="1:77" ht="7.15" customHeight="1" x14ac:dyDescent="0.25">
      <c r="A24" s="208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07"/>
      <c r="BY24" s="111"/>
    </row>
    <row r="25" spans="1:77" ht="7.15" customHeight="1" x14ac:dyDescent="0.25">
      <c r="A25" s="208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07"/>
      <c r="BY25" s="111"/>
    </row>
    <row r="26" spans="1:77" ht="7.15" customHeight="1" x14ac:dyDescent="0.25">
      <c r="A26" s="208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07"/>
      <c r="BY26" s="111"/>
    </row>
    <row r="27" spans="1:77" ht="7.15" customHeight="1" x14ac:dyDescent="0.25">
      <c r="A27" s="208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07"/>
      <c r="BY27" s="111"/>
    </row>
    <row r="28" spans="1:77" ht="7.15" customHeight="1" x14ac:dyDescent="0.25">
      <c r="A28" s="208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07"/>
      <c r="BY28" s="111"/>
    </row>
    <row r="29" spans="1:77" ht="7.15" customHeight="1" x14ac:dyDescent="0.25">
      <c r="A29" s="208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07"/>
      <c r="BY29" s="111"/>
    </row>
    <row r="30" spans="1:77" ht="7.15" customHeight="1" x14ac:dyDescent="0.2">
      <c r="A30" s="132"/>
      <c r="BX30" s="131"/>
    </row>
    <row r="31" spans="1:77" ht="7.15" customHeight="1" x14ac:dyDescent="0.2">
      <c r="A31" s="132"/>
      <c r="BX31" s="131"/>
    </row>
    <row r="32" spans="1:77" ht="7.15" customHeight="1" x14ac:dyDescent="0.2">
      <c r="A32" s="132"/>
      <c r="BX32" s="131"/>
    </row>
    <row r="33" spans="1:77" ht="7.15" customHeight="1" x14ac:dyDescent="0.2">
      <c r="A33" s="132"/>
      <c r="BX33" s="131"/>
    </row>
    <row r="34" spans="1:77" ht="7.15" customHeight="1" x14ac:dyDescent="0.2">
      <c r="A34" s="132"/>
      <c r="BX34" s="131"/>
    </row>
    <row r="35" spans="1:77" ht="7.15" customHeight="1" x14ac:dyDescent="0.2">
      <c r="A35" s="132"/>
      <c r="BX35" s="131"/>
    </row>
    <row r="36" spans="1:77" ht="7.15" customHeight="1" x14ac:dyDescent="0.2">
      <c r="A36" s="132"/>
      <c r="H36" s="214" t="s">
        <v>1</v>
      </c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6"/>
      <c r="AM36" s="220" t="s">
        <v>208</v>
      </c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2"/>
      <c r="BX36" s="131"/>
    </row>
    <row r="37" spans="1:77" ht="7.15" customHeight="1" x14ac:dyDescent="0.2">
      <c r="A37" s="132"/>
      <c r="H37" s="217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9"/>
      <c r="AM37" s="223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5"/>
      <c r="BX37" s="131"/>
    </row>
    <row r="38" spans="1:77" ht="7.15" customHeight="1" x14ac:dyDescent="0.2">
      <c r="A38" s="132"/>
      <c r="H38" s="226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8"/>
      <c r="AM38" s="235" t="str">
        <f>IF(H38="","",VLOOKUP(H38,Company_Name!A1:B200,2,FALSE))</f>
        <v/>
      </c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6"/>
      <c r="BX38" s="131"/>
    </row>
    <row r="39" spans="1:77" ht="7.15" customHeight="1" x14ac:dyDescent="0.2">
      <c r="A39" s="132"/>
      <c r="H39" s="229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1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6"/>
      <c r="BX39" s="131"/>
    </row>
    <row r="40" spans="1:77" ht="7.15" customHeight="1" x14ac:dyDescent="0.2">
      <c r="A40" s="132"/>
      <c r="H40" s="232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4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8"/>
      <c r="BX40" s="131"/>
    </row>
    <row r="41" spans="1:77" ht="7.15" customHeight="1" x14ac:dyDescent="0.2">
      <c r="A41" s="132"/>
      <c r="BX41" s="131"/>
    </row>
    <row r="42" spans="1:77" ht="7.15" customHeight="1" x14ac:dyDescent="0.2">
      <c r="A42" s="132"/>
      <c r="BX42" s="131"/>
    </row>
    <row r="43" spans="1:77" ht="7.15" customHeight="1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1" t="s">
        <v>209</v>
      </c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3">
        <f>$BP$2-1</f>
        <v>2024</v>
      </c>
      <c r="AY43" s="204"/>
      <c r="AZ43" s="204"/>
      <c r="BA43" s="204"/>
      <c r="BB43" s="204"/>
      <c r="BC43" s="204"/>
      <c r="BD43" s="204"/>
      <c r="BE43" s="204"/>
      <c r="BF43" s="204"/>
      <c r="BG43" s="204"/>
      <c r="BR43" s="134"/>
      <c r="BS43" s="134"/>
      <c r="BT43" s="134"/>
      <c r="BU43" s="134"/>
      <c r="BV43" s="134"/>
      <c r="BW43" s="134"/>
      <c r="BX43" s="135"/>
      <c r="BY43" s="111"/>
    </row>
    <row r="44" spans="1:77" ht="7.15" customHeight="1" x14ac:dyDescent="0.25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R44" s="134"/>
      <c r="BS44" s="134"/>
      <c r="BT44" s="134"/>
      <c r="BU44" s="134"/>
      <c r="BV44" s="134"/>
      <c r="BW44" s="134"/>
      <c r="BX44" s="135"/>
      <c r="BY44" s="111"/>
    </row>
    <row r="45" spans="1:77" ht="7.15" customHeight="1" x14ac:dyDescent="0.25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15" customHeight="1" x14ac:dyDescent="0.25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15" customHeight="1" x14ac:dyDescent="0.2">
      <c r="A47" s="205" t="s">
        <v>210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7"/>
      <c r="BY47" s="140"/>
    </row>
    <row r="48" spans="1:77" ht="7.15" customHeight="1" x14ac:dyDescent="0.2">
      <c r="A48" s="208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7"/>
      <c r="BY48" s="140"/>
    </row>
    <row r="49" spans="1:77" ht="7.15" customHeight="1" x14ac:dyDescent="0.2">
      <c r="A49" s="208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7"/>
      <c r="BY49" s="140"/>
    </row>
    <row r="50" spans="1:77" ht="7.15" customHeight="1" x14ac:dyDescent="0.2">
      <c r="A50" s="208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7"/>
      <c r="BY50" s="140"/>
    </row>
    <row r="51" spans="1:77" ht="7.15" customHeight="1" x14ac:dyDescent="0.2">
      <c r="A51" s="208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7"/>
      <c r="BY51" s="140"/>
    </row>
    <row r="52" spans="1:77" ht="7.15" customHeight="1" x14ac:dyDescent="0.2">
      <c r="A52" s="208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7"/>
      <c r="BY52" s="140"/>
    </row>
    <row r="53" spans="1:77" ht="7.15" customHeight="1" x14ac:dyDescent="0.2">
      <c r="A53" s="208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7"/>
      <c r="BY53" s="140"/>
    </row>
    <row r="54" spans="1:77" ht="7.15" customHeight="1" x14ac:dyDescent="0.2">
      <c r="A54" s="208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7"/>
      <c r="BY54" s="140"/>
    </row>
    <row r="55" spans="1:77" ht="7.15" customHeight="1" x14ac:dyDescent="0.2">
      <c r="A55" s="208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7"/>
      <c r="BY55" s="140"/>
    </row>
    <row r="56" spans="1:77" ht="7.15" customHeight="1" x14ac:dyDescent="0.2">
      <c r="A56" s="208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7"/>
      <c r="BY56" s="140"/>
    </row>
    <row r="57" spans="1:77" ht="7.15" customHeight="1" x14ac:dyDescent="0.2">
      <c r="A57" s="208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7"/>
      <c r="BY57" s="140"/>
    </row>
    <row r="58" spans="1:77" ht="7.15" customHeight="1" x14ac:dyDescent="0.2">
      <c r="A58" s="208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7"/>
      <c r="BY58" s="140"/>
    </row>
    <row r="59" spans="1:77" ht="7.15" customHeight="1" x14ac:dyDescent="0.2">
      <c r="A59" s="208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7"/>
      <c r="BY59" s="140"/>
    </row>
    <row r="60" spans="1:77" ht="7.15" customHeight="1" x14ac:dyDescent="0.2">
      <c r="A60" s="208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6"/>
      <c r="BX60" s="207"/>
      <c r="BY60" s="140"/>
    </row>
    <row r="61" spans="1:77" ht="7.15" customHeight="1" x14ac:dyDescent="0.2">
      <c r="A61" s="208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6"/>
      <c r="BN61" s="206"/>
      <c r="BO61" s="206"/>
      <c r="BP61" s="206"/>
      <c r="BQ61" s="206"/>
      <c r="BR61" s="206"/>
      <c r="BS61" s="206"/>
      <c r="BT61" s="206"/>
      <c r="BU61" s="206"/>
      <c r="BV61" s="206"/>
      <c r="BW61" s="206"/>
      <c r="BX61" s="207"/>
      <c r="BY61" s="140"/>
    </row>
    <row r="62" spans="1:77" ht="7.15" customHeight="1" x14ac:dyDescent="0.2">
      <c r="A62" s="208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/>
      <c r="BU62" s="206"/>
      <c r="BV62" s="206"/>
      <c r="BW62" s="206"/>
      <c r="BX62" s="207"/>
      <c r="BY62" s="140"/>
    </row>
    <row r="63" spans="1:77" ht="7.15" customHeight="1" x14ac:dyDescent="0.2">
      <c r="A63" s="208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/>
      <c r="BU63" s="206"/>
      <c r="BV63" s="206"/>
      <c r="BW63" s="206"/>
      <c r="BX63" s="207"/>
      <c r="BY63" s="140"/>
    </row>
    <row r="64" spans="1:77" ht="7.15" customHeight="1" x14ac:dyDescent="0.2">
      <c r="A64" s="208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6"/>
      <c r="BN64" s="206"/>
      <c r="BO64" s="206"/>
      <c r="BP64" s="206"/>
      <c r="BQ64" s="206"/>
      <c r="BR64" s="206"/>
      <c r="BS64" s="206"/>
      <c r="BT64" s="206"/>
      <c r="BU64" s="206"/>
      <c r="BV64" s="206"/>
      <c r="BW64" s="206"/>
      <c r="BX64" s="207"/>
      <c r="BY64" s="140"/>
    </row>
    <row r="65" spans="1:77" ht="7.15" customHeight="1" x14ac:dyDescent="0.2">
      <c r="A65" s="208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7"/>
      <c r="BY65" s="140"/>
    </row>
    <row r="66" spans="1:77" ht="7.15" customHeight="1" x14ac:dyDescent="0.2">
      <c r="A66" s="208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6"/>
      <c r="BN66" s="206"/>
      <c r="BO66" s="206"/>
      <c r="BP66" s="206"/>
      <c r="BQ66" s="206"/>
      <c r="BR66" s="206"/>
      <c r="BS66" s="206"/>
      <c r="BT66" s="206"/>
      <c r="BU66" s="206"/>
      <c r="BV66" s="206"/>
      <c r="BW66" s="206"/>
      <c r="BX66" s="207"/>
      <c r="BY66" s="140"/>
    </row>
    <row r="67" spans="1:77" ht="7.15" customHeight="1" x14ac:dyDescent="0.2">
      <c r="A67" s="208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6"/>
      <c r="BV67" s="206"/>
      <c r="BW67" s="206"/>
      <c r="BX67" s="207"/>
      <c r="BY67" s="140"/>
    </row>
    <row r="68" spans="1:77" ht="7.15" customHeight="1" x14ac:dyDescent="0.2">
      <c r="A68" s="208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6"/>
      <c r="BV68" s="206"/>
      <c r="BW68" s="206"/>
      <c r="BX68" s="207"/>
      <c r="BY68" s="140"/>
    </row>
    <row r="69" spans="1:77" ht="7.15" customHeight="1" x14ac:dyDescent="0.2">
      <c r="A69" s="208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06"/>
      <c r="BN69" s="206"/>
      <c r="BO69" s="206"/>
      <c r="BP69" s="206"/>
      <c r="BQ69" s="206"/>
      <c r="BR69" s="206"/>
      <c r="BS69" s="206"/>
      <c r="BT69" s="206"/>
      <c r="BU69" s="206"/>
      <c r="BV69" s="206"/>
      <c r="BW69" s="206"/>
      <c r="BX69" s="207"/>
      <c r="BY69" s="140"/>
    </row>
    <row r="70" spans="1:77" ht="7.15" customHeight="1" x14ac:dyDescent="0.2">
      <c r="A70" s="208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  <c r="BJ70" s="206"/>
      <c r="BK70" s="206"/>
      <c r="BL70" s="206"/>
      <c r="BM70" s="206"/>
      <c r="BN70" s="206"/>
      <c r="BO70" s="206"/>
      <c r="BP70" s="206"/>
      <c r="BQ70" s="206"/>
      <c r="BR70" s="206"/>
      <c r="BS70" s="206"/>
      <c r="BT70" s="206"/>
      <c r="BU70" s="206"/>
      <c r="BV70" s="206"/>
      <c r="BW70" s="206"/>
      <c r="BX70" s="207"/>
      <c r="BY70" s="140"/>
    </row>
    <row r="71" spans="1:77" ht="7.15" customHeight="1" x14ac:dyDescent="0.2">
      <c r="A71" s="208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  <c r="BJ71" s="206"/>
      <c r="BK71" s="206"/>
      <c r="BL71" s="206"/>
      <c r="BM71" s="206"/>
      <c r="BN71" s="206"/>
      <c r="BO71" s="206"/>
      <c r="BP71" s="206"/>
      <c r="BQ71" s="206"/>
      <c r="BR71" s="206"/>
      <c r="BS71" s="206"/>
      <c r="BT71" s="206"/>
      <c r="BU71" s="206"/>
      <c r="BV71" s="206"/>
      <c r="BW71" s="206"/>
      <c r="BX71" s="207"/>
      <c r="BY71" s="140"/>
    </row>
    <row r="72" spans="1:77" ht="7.15" customHeight="1" x14ac:dyDescent="0.2">
      <c r="A72" s="208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  <c r="BI72" s="206"/>
      <c r="BJ72" s="206"/>
      <c r="BK72" s="206"/>
      <c r="BL72" s="206"/>
      <c r="BM72" s="206"/>
      <c r="BN72" s="206"/>
      <c r="BO72" s="206"/>
      <c r="BP72" s="206"/>
      <c r="BQ72" s="206"/>
      <c r="BR72" s="206"/>
      <c r="BS72" s="206"/>
      <c r="BT72" s="206"/>
      <c r="BU72" s="206"/>
      <c r="BV72" s="206"/>
      <c r="BW72" s="206"/>
      <c r="BX72" s="207"/>
      <c r="BY72" s="140"/>
    </row>
    <row r="73" spans="1:77" ht="7.15" customHeight="1" x14ac:dyDescent="0.2">
      <c r="A73" s="208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7"/>
      <c r="BY73" s="140"/>
    </row>
    <row r="74" spans="1:77" ht="7.15" customHeight="1" x14ac:dyDescent="0.2">
      <c r="A74" s="208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7"/>
      <c r="BY74" s="140"/>
    </row>
    <row r="75" spans="1:77" ht="7.15" customHeight="1" x14ac:dyDescent="0.2">
      <c r="A75" s="208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7"/>
      <c r="BY75" s="140"/>
    </row>
    <row r="76" spans="1:77" ht="7.15" customHeight="1" x14ac:dyDescent="0.2">
      <c r="A76" s="208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7"/>
      <c r="BY76" s="140"/>
    </row>
    <row r="77" spans="1:77" ht="7.15" customHeight="1" x14ac:dyDescent="0.2">
      <c r="A77" s="208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  <c r="BT77" s="206"/>
      <c r="BU77" s="206"/>
      <c r="BV77" s="206"/>
      <c r="BW77" s="206"/>
      <c r="BX77" s="207"/>
      <c r="BY77" s="140"/>
    </row>
    <row r="78" spans="1:77" ht="7.15" customHeight="1" x14ac:dyDescent="0.2">
      <c r="A78" s="208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7"/>
      <c r="BY78" s="140"/>
    </row>
    <row r="79" spans="1:77" ht="7.15" customHeight="1" x14ac:dyDescent="0.2">
      <c r="A79" s="208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6"/>
      <c r="BN79" s="206"/>
      <c r="BO79" s="206"/>
      <c r="BP79" s="206"/>
      <c r="BQ79" s="206"/>
      <c r="BR79" s="206"/>
      <c r="BS79" s="206"/>
      <c r="BT79" s="206"/>
      <c r="BU79" s="206"/>
      <c r="BV79" s="206"/>
      <c r="BW79" s="206"/>
      <c r="BX79" s="207"/>
      <c r="BY79" s="140"/>
    </row>
    <row r="80" spans="1:77" ht="7.15" customHeight="1" x14ac:dyDescent="0.2">
      <c r="A80" s="208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6"/>
      <c r="BN80" s="206"/>
      <c r="BO80" s="206"/>
      <c r="BP80" s="206"/>
      <c r="BQ80" s="206"/>
      <c r="BR80" s="206"/>
      <c r="BS80" s="206"/>
      <c r="BT80" s="206"/>
      <c r="BU80" s="206"/>
      <c r="BV80" s="206"/>
      <c r="BW80" s="206"/>
      <c r="BX80" s="207"/>
      <c r="BY80" s="140"/>
    </row>
    <row r="81" spans="1:77" ht="7.15" customHeight="1" x14ac:dyDescent="0.2">
      <c r="A81" s="208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7"/>
      <c r="BY81" s="140"/>
    </row>
    <row r="82" spans="1:77" ht="7.15" customHeight="1" x14ac:dyDescent="0.2">
      <c r="A82" s="208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7"/>
      <c r="BY82" s="140"/>
    </row>
    <row r="83" spans="1:77" ht="7.15" customHeight="1" x14ac:dyDescent="0.2">
      <c r="A83" s="208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7"/>
      <c r="BY83" s="140"/>
    </row>
    <row r="84" spans="1:77" ht="7.15" customHeight="1" x14ac:dyDescent="0.2">
      <c r="A84" s="208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06"/>
      <c r="BN84" s="206"/>
      <c r="BO84" s="206"/>
      <c r="BP84" s="206"/>
      <c r="BQ84" s="206"/>
      <c r="BR84" s="206"/>
      <c r="BS84" s="206"/>
      <c r="BT84" s="206"/>
      <c r="BU84" s="206"/>
      <c r="BV84" s="206"/>
      <c r="BW84" s="206"/>
      <c r="BX84" s="207"/>
      <c r="BY84" s="140"/>
    </row>
    <row r="85" spans="1:77" ht="7.15" customHeight="1" x14ac:dyDescent="0.2">
      <c r="A85" s="208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06"/>
      <c r="BN85" s="206"/>
      <c r="BO85" s="206"/>
      <c r="BP85" s="206"/>
      <c r="BQ85" s="206"/>
      <c r="BR85" s="206"/>
      <c r="BS85" s="206"/>
      <c r="BT85" s="206"/>
      <c r="BU85" s="206"/>
      <c r="BV85" s="206"/>
      <c r="BW85" s="206"/>
      <c r="BX85" s="207"/>
      <c r="BY85" s="140"/>
    </row>
    <row r="86" spans="1:77" ht="7.15" customHeight="1" x14ac:dyDescent="0.2">
      <c r="A86" s="208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N86" s="206"/>
      <c r="BO86" s="206"/>
      <c r="BP86" s="206"/>
      <c r="BQ86" s="206"/>
      <c r="BR86" s="206"/>
      <c r="BS86" s="206"/>
      <c r="BT86" s="206"/>
      <c r="BU86" s="206"/>
      <c r="BV86" s="206"/>
      <c r="BW86" s="206"/>
      <c r="BX86" s="207"/>
      <c r="BY86" s="140"/>
    </row>
    <row r="87" spans="1:77" ht="7.15" customHeight="1" x14ac:dyDescent="0.2">
      <c r="A87" s="208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206"/>
      <c r="BN87" s="206"/>
      <c r="BO87" s="206"/>
      <c r="BP87" s="206"/>
      <c r="BQ87" s="206"/>
      <c r="BR87" s="206"/>
      <c r="BS87" s="206"/>
      <c r="BT87" s="206"/>
      <c r="BU87" s="206"/>
      <c r="BV87" s="206"/>
      <c r="BW87" s="206"/>
      <c r="BX87" s="207"/>
      <c r="BY87" s="140"/>
    </row>
    <row r="88" spans="1:77" ht="7.15" customHeight="1" x14ac:dyDescent="0.2">
      <c r="A88" s="208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  <c r="BJ88" s="206"/>
      <c r="BK88" s="206"/>
      <c r="BL88" s="206"/>
      <c r="BM88" s="206"/>
      <c r="BN88" s="206"/>
      <c r="BO88" s="206"/>
      <c r="BP88" s="206"/>
      <c r="BQ88" s="206"/>
      <c r="BR88" s="206"/>
      <c r="BS88" s="206"/>
      <c r="BT88" s="206"/>
      <c r="BU88" s="206"/>
      <c r="BV88" s="206"/>
      <c r="BW88" s="206"/>
      <c r="BX88" s="207"/>
      <c r="BY88" s="140"/>
    </row>
    <row r="89" spans="1:77" ht="7.15" customHeight="1" x14ac:dyDescent="0.25">
      <c r="A89" s="195" t="s">
        <v>322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7"/>
      <c r="BY89" s="111"/>
    </row>
    <row r="90" spans="1:77" ht="7.15" customHeight="1" x14ac:dyDescent="0.25">
      <c r="A90" s="195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7"/>
      <c r="BY90" s="111"/>
    </row>
    <row r="91" spans="1:77" ht="7.15" customHeight="1" x14ac:dyDescent="0.25">
      <c r="A91" s="195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7"/>
      <c r="BY91" s="111"/>
    </row>
    <row r="92" spans="1:77" ht="7.15" customHeight="1" x14ac:dyDescent="0.25">
      <c r="A92" s="195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7"/>
      <c r="BY92" s="111"/>
    </row>
    <row r="93" spans="1:77" ht="7.15" customHeight="1" thickBot="1" x14ac:dyDescent="0.25">
      <c r="A93" s="198"/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  <c r="BI93" s="199"/>
      <c r="BJ93" s="199"/>
      <c r="BK93" s="199"/>
      <c r="BL93" s="199"/>
      <c r="BM93" s="199"/>
      <c r="BN93" s="199"/>
      <c r="BO93" s="199"/>
      <c r="BP93" s="199"/>
      <c r="BQ93" s="199"/>
      <c r="BR93" s="199"/>
      <c r="BS93" s="199"/>
      <c r="BT93" s="199"/>
      <c r="BU93" s="199"/>
      <c r="BV93" s="199"/>
      <c r="BW93" s="199"/>
      <c r="BX93" s="200"/>
    </row>
    <row r="94" spans="1:77" ht="7.15" customHeight="1" thickTop="1" x14ac:dyDescent="0.2"/>
    <row r="95" spans="1:77" ht="7.15" hidden="1" customHeight="1" x14ac:dyDescent="0.25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15" hidden="1" customHeight="1" x14ac:dyDescent="0.25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Company_Name!$A$1:$A$46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570312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113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3.25" x14ac:dyDescent="0.25">
      <c r="A8" s="403" t="s">
        <v>97</v>
      </c>
      <c r="B8" s="404"/>
      <c r="C8" s="404"/>
      <c r="D8" s="404"/>
      <c r="E8" s="189">
        <f>'Missouri Cover'!$BP$2</f>
        <v>2025</v>
      </c>
      <c r="F8" s="63"/>
      <c r="G8" s="63"/>
      <c r="H8" s="63"/>
      <c r="I8" s="655" t="s">
        <v>46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25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25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25">
      <c r="A11" s="646"/>
      <c r="B11" s="647"/>
      <c r="C11" s="647"/>
      <c r="D11" s="647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8"/>
    </row>
    <row r="12" spans="1:36" ht="30" customHeight="1" x14ac:dyDescent="0.25">
      <c r="A12" s="649" t="s">
        <v>95</v>
      </c>
      <c r="B12" s="650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484"/>
      <c r="T12" s="484"/>
      <c r="U12" s="484"/>
      <c r="V12" s="484"/>
      <c r="W12" s="484"/>
      <c r="X12" s="484"/>
      <c r="Y12" s="484"/>
      <c r="Z12" s="484"/>
      <c r="AA12" s="484"/>
    </row>
    <row r="13" spans="1:36" ht="30" customHeight="1" x14ac:dyDescent="0.25">
      <c r="A13" s="633"/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4"/>
      <c r="N13" s="635" t="s">
        <v>47</v>
      </c>
      <c r="O13" s="636"/>
      <c r="P13" s="636"/>
      <c r="Q13" s="636"/>
      <c r="R13" s="636"/>
      <c r="S13" s="636"/>
      <c r="T13" s="636"/>
      <c r="U13" s="636"/>
      <c r="V13" s="637"/>
      <c r="W13" s="637"/>
      <c r="X13" s="637"/>
      <c r="Y13" s="637"/>
      <c r="Z13" s="637"/>
      <c r="AA13" s="637"/>
    </row>
    <row r="14" spans="1:36" ht="60" customHeight="1" x14ac:dyDescent="0.25">
      <c r="A14" s="101" t="s">
        <v>31</v>
      </c>
      <c r="B14" s="513" t="s">
        <v>48</v>
      </c>
      <c r="C14" s="566"/>
      <c r="D14" s="566"/>
      <c r="E14" s="566"/>
      <c r="F14" s="566"/>
      <c r="G14" s="566"/>
      <c r="H14" s="566"/>
      <c r="I14" s="638" t="s">
        <v>49</v>
      </c>
      <c r="J14" s="638"/>
      <c r="K14" s="638"/>
      <c r="L14" s="626" t="s">
        <v>50</v>
      </c>
      <c r="M14" s="568"/>
      <c r="N14" s="626" t="s">
        <v>51</v>
      </c>
      <c r="O14" s="626"/>
      <c r="P14" s="626"/>
      <c r="Q14" s="95" t="s">
        <v>52</v>
      </c>
      <c r="R14" s="95" t="s">
        <v>53</v>
      </c>
      <c r="S14" s="626" t="s">
        <v>54</v>
      </c>
      <c r="T14" s="484"/>
      <c r="U14" s="484"/>
      <c r="V14" s="639" t="s">
        <v>55</v>
      </c>
      <c r="W14" s="484"/>
      <c r="X14" s="626" t="s">
        <v>56</v>
      </c>
      <c r="Y14" s="627"/>
      <c r="Z14" s="627"/>
      <c r="AA14" s="627"/>
    </row>
    <row r="15" spans="1:36" ht="30" customHeight="1" x14ac:dyDescent="0.25">
      <c r="A15" s="104">
        <v>1</v>
      </c>
      <c r="B15" s="623"/>
      <c r="C15" s="478"/>
      <c r="D15" s="478"/>
      <c r="E15" s="478"/>
      <c r="F15" s="478"/>
      <c r="G15" s="478"/>
      <c r="H15" s="478"/>
      <c r="I15" s="624"/>
      <c r="J15" s="624"/>
      <c r="K15" s="624"/>
      <c r="L15" s="624"/>
      <c r="M15" s="640"/>
      <c r="N15" s="625"/>
      <c r="O15" s="625"/>
      <c r="P15" s="625"/>
      <c r="Q15" s="105"/>
      <c r="R15" s="105"/>
      <c r="S15" s="625"/>
      <c r="T15" s="480"/>
      <c r="U15" s="480"/>
      <c r="V15" s="622"/>
      <c r="W15" s="628"/>
      <c r="X15" s="622"/>
      <c r="Y15" s="628"/>
      <c r="Z15" s="628"/>
      <c r="AA15" s="628"/>
    </row>
    <row r="16" spans="1:36" ht="30" customHeight="1" x14ac:dyDescent="0.25">
      <c r="A16" s="104">
        <v>2</v>
      </c>
      <c r="B16" s="623"/>
      <c r="C16" s="623"/>
      <c r="D16" s="623"/>
      <c r="E16" s="623"/>
      <c r="F16" s="623"/>
      <c r="G16" s="623"/>
      <c r="H16" s="623"/>
      <c r="I16" s="624"/>
      <c r="J16" s="624"/>
      <c r="K16" s="624"/>
      <c r="L16" s="624"/>
      <c r="M16" s="624"/>
      <c r="N16" s="625"/>
      <c r="O16" s="625"/>
      <c r="P16" s="625"/>
      <c r="Q16" s="105"/>
      <c r="R16" s="105"/>
      <c r="S16" s="625"/>
      <c r="T16" s="625"/>
      <c r="U16" s="625"/>
      <c r="V16" s="622"/>
      <c r="W16" s="622"/>
      <c r="X16" s="622"/>
      <c r="Y16" s="622"/>
      <c r="Z16" s="622"/>
      <c r="AA16" s="622"/>
    </row>
    <row r="17" spans="1:27" ht="30" customHeight="1" x14ac:dyDescent="0.25">
      <c r="A17" s="104">
        <v>3</v>
      </c>
      <c r="B17" s="623"/>
      <c r="C17" s="623"/>
      <c r="D17" s="623"/>
      <c r="E17" s="623"/>
      <c r="F17" s="623"/>
      <c r="G17" s="623"/>
      <c r="H17" s="623"/>
      <c r="I17" s="624"/>
      <c r="J17" s="624"/>
      <c r="K17" s="624"/>
      <c r="L17" s="624"/>
      <c r="M17" s="624"/>
      <c r="N17" s="625"/>
      <c r="O17" s="625"/>
      <c r="P17" s="625"/>
      <c r="Q17" s="105"/>
      <c r="R17" s="105"/>
      <c r="S17" s="625"/>
      <c r="T17" s="625"/>
      <c r="U17" s="625"/>
      <c r="V17" s="622"/>
      <c r="W17" s="622"/>
      <c r="X17" s="622"/>
      <c r="Y17" s="622"/>
      <c r="Z17" s="622"/>
      <c r="AA17" s="622"/>
    </row>
    <row r="18" spans="1:27" ht="30" customHeight="1" x14ac:dyDescent="0.25">
      <c r="A18" s="104">
        <v>4</v>
      </c>
      <c r="B18" s="623"/>
      <c r="C18" s="623"/>
      <c r="D18" s="623"/>
      <c r="E18" s="623"/>
      <c r="F18" s="623"/>
      <c r="G18" s="623"/>
      <c r="H18" s="623"/>
      <c r="I18" s="624"/>
      <c r="J18" s="624"/>
      <c r="K18" s="624"/>
      <c r="L18" s="624"/>
      <c r="M18" s="624"/>
      <c r="N18" s="625"/>
      <c r="O18" s="625"/>
      <c r="P18" s="625"/>
      <c r="Q18" s="105"/>
      <c r="R18" s="105"/>
      <c r="S18" s="625"/>
      <c r="T18" s="625"/>
      <c r="U18" s="625"/>
      <c r="V18" s="622"/>
      <c r="W18" s="622"/>
      <c r="X18" s="622"/>
      <c r="Y18" s="622"/>
      <c r="Z18" s="622"/>
      <c r="AA18" s="622"/>
    </row>
    <row r="19" spans="1:27" ht="30" customHeight="1" x14ac:dyDescent="0.25">
      <c r="A19" s="104">
        <v>5</v>
      </c>
      <c r="B19" s="623"/>
      <c r="C19" s="623"/>
      <c r="D19" s="623"/>
      <c r="E19" s="623"/>
      <c r="F19" s="623"/>
      <c r="G19" s="623"/>
      <c r="H19" s="623"/>
      <c r="I19" s="624"/>
      <c r="J19" s="624"/>
      <c r="K19" s="624"/>
      <c r="L19" s="624"/>
      <c r="M19" s="624"/>
      <c r="N19" s="625"/>
      <c r="O19" s="625"/>
      <c r="P19" s="625"/>
      <c r="Q19" s="105"/>
      <c r="R19" s="105"/>
      <c r="S19" s="625"/>
      <c r="T19" s="625"/>
      <c r="U19" s="625"/>
      <c r="V19" s="622"/>
      <c r="W19" s="622"/>
      <c r="X19" s="622"/>
      <c r="Y19" s="622"/>
      <c r="Z19" s="622"/>
      <c r="AA19" s="622"/>
    </row>
    <row r="20" spans="1:27" ht="30" customHeight="1" x14ac:dyDescent="0.25">
      <c r="A20" s="629" t="s">
        <v>57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31"/>
      <c r="U20" s="631"/>
      <c r="V20" s="631"/>
      <c r="W20" s="631"/>
      <c r="X20" s="631"/>
      <c r="Y20" s="631"/>
      <c r="Z20" s="631"/>
      <c r="AA20" s="632"/>
    </row>
    <row r="21" spans="1:27" ht="30" customHeight="1" x14ac:dyDescent="0.25">
      <c r="A21" s="633"/>
      <c r="B21" s="634"/>
      <c r="C21" s="634"/>
      <c r="D21" s="634"/>
      <c r="E21" s="634"/>
      <c r="F21" s="634"/>
      <c r="G21" s="634"/>
      <c r="H21" s="634"/>
      <c r="I21" s="634"/>
      <c r="J21" s="634"/>
      <c r="K21" s="634"/>
      <c r="L21" s="634"/>
      <c r="M21" s="634"/>
      <c r="N21" s="635" t="s">
        <v>47</v>
      </c>
      <c r="O21" s="636"/>
      <c r="P21" s="636"/>
      <c r="Q21" s="636"/>
      <c r="R21" s="636"/>
      <c r="S21" s="636"/>
      <c r="T21" s="636"/>
      <c r="U21" s="636"/>
      <c r="V21" s="637"/>
      <c r="W21" s="637"/>
      <c r="X21" s="637"/>
      <c r="Y21" s="637"/>
      <c r="Z21" s="637"/>
      <c r="AA21" s="637"/>
    </row>
    <row r="22" spans="1:27" ht="60" customHeight="1" x14ac:dyDescent="0.25">
      <c r="A22" s="101" t="s">
        <v>31</v>
      </c>
      <c r="B22" s="513" t="s">
        <v>48</v>
      </c>
      <c r="C22" s="566"/>
      <c r="D22" s="566"/>
      <c r="E22" s="566"/>
      <c r="F22" s="566"/>
      <c r="G22" s="566"/>
      <c r="H22" s="566"/>
      <c r="I22" s="638" t="s">
        <v>49</v>
      </c>
      <c r="J22" s="638"/>
      <c r="K22" s="638"/>
      <c r="L22" s="626" t="s">
        <v>50</v>
      </c>
      <c r="M22" s="568"/>
      <c r="N22" s="626" t="s">
        <v>51</v>
      </c>
      <c r="O22" s="626"/>
      <c r="P22" s="626"/>
      <c r="Q22" s="95" t="s">
        <v>52</v>
      </c>
      <c r="R22" s="95" t="s">
        <v>53</v>
      </c>
      <c r="S22" s="626" t="s">
        <v>54</v>
      </c>
      <c r="T22" s="484"/>
      <c r="U22" s="484"/>
      <c r="V22" s="639" t="s">
        <v>55</v>
      </c>
      <c r="W22" s="484"/>
      <c r="X22" s="626" t="s">
        <v>56</v>
      </c>
      <c r="Y22" s="627"/>
      <c r="Z22" s="627"/>
      <c r="AA22" s="627"/>
    </row>
    <row r="23" spans="1:27" ht="30" customHeight="1" x14ac:dyDescent="0.25">
      <c r="A23" s="104">
        <v>6</v>
      </c>
      <c r="B23" s="623"/>
      <c r="C23" s="623"/>
      <c r="D23" s="623"/>
      <c r="E23" s="623"/>
      <c r="F23" s="623"/>
      <c r="G23" s="623"/>
      <c r="H23" s="623"/>
      <c r="I23" s="624"/>
      <c r="J23" s="624"/>
      <c r="K23" s="624"/>
      <c r="L23" s="624"/>
      <c r="M23" s="624"/>
      <c r="N23" s="625"/>
      <c r="O23" s="625"/>
      <c r="P23" s="625"/>
      <c r="Q23" s="105"/>
      <c r="R23" s="105"/>
      <c r="S23" s="625"/>
      <c r="T23" s="625"/>
      <c r="U23" s="625"/>
      <c r="V23" s="622"/>
      <c r="W23" s="628"/>
      <c r="X23" s="622"/>
      <c r="Y23" s="628"/>
      <c r="Z23" s="628"/>
      <c r="AA23" s="628"/>
    </row>
    <row r="24" spans="1:27" ht="30" customHeight="1" x14ac:dyDescent="0.25">
      <c r="A24" s="104">
        <v>7</v>
      </c>
      <c r="B24" s="623"/>
      <c r="C24" s="623"/>
      <c r="D24" s="623"/>
      <c r="E24" s="623"/>
      <c r="F24" s="623"/>
      <c r="G24" s="623"/>
      <c r="H24" s="623"/>
      <c r="I24" s="624"/>
      <c r="J24" s="624"/>
      <c r="K24" s="624"/>
      <c r="L24" s="624"/>
      <c r="M24" s="624"/>
      <c r="N24" s="625"/>
      <c r="O24" s="625"/>
      <c r="P24" s="625"/>
      <c r="Q24" s="105"/>
      <c r="R24" s="105"/>
      <c r="S24" s="625"/>
      <c r="T24" s="625"/>
      <c r="U24" s="625"/>
      <c r="V24" s="622"/>
      <c r="W24" s="622"/>
      <c r="X24" s="622"/>
      <c r="Y24" s="622"/>
      <c r="Z24" s="622"/>
      <c r="AA24" s="622"/>
    </row>
    <row r="25" spans="1:27" ht="30" customHeight="1" x14ac:dyDescent="0.25">
      <c r="A25" s="104">
        <v>8</v>
      </c>
      <c r="B25" s="623"/>
      <c r="C25" s="623"/>
      <c r="D25" s="623"/>
      <c r="E25" s="623"/>
      <c r="F25" s="623"/>
      <c r="G25" s="623"/>
      <c r="H25" s="623"/>
      <c r="I25" s="624"/>
      <c r="J25" s="624"/>
      <c r="K25" s="624"/>
      <c r="L25" s="624"/>
      <c r="M25" s="624"/>
      <c r="N25" s="625"/>
      <c r="O25" s="625"/>
      <c r="P25" s="625"/>
      <c r="Q25" s="105"/>
      <c r="R25" s="105"/>
      <c r="S25" s="625"/>
      <c r="T25" s="625"/>
      <c r="U25" s="625"/>
      <c r="V25" s="622"/>
      <c r="W25" s="622"/>
      <c r="X25" s="622"/>
      <c r="Y25" s="622"/>
      <c r="Z25" s="622"/>
      <c r="AA25" s="622"/>
    </row>
    <row r="26" spans="1:27" ht="30" customHeight="1" x14ac:dyDescent="0.25">
      <c r="A26" s="104">
        <v>9</v>
      </c>
      <c r="B26" s="623"/>
      <c r="C26" s="623"/>
      <c r="D26" s="623"/>
      <c r="E26" s="623"/>
      <c r="F26" s="623"/>
      <c r="G26" s="623"/>
      <c r="H26" s="623"/>
      <c r="I26" s="624"/>
      <c r="J26" s="624"/>
      <c r="K26" s="624"/>
      <c r="L26" s="624"/>
      <c r="M26" s="624"/>
      <c r="N26" s="625"/>
      <c r="O26" s="625"/>
      <c r="P26" s="625"/>
      <c r="Q26" s="105"/>
      <c r="R26" s="105"/>
      <c r="S26" s="625"/>
      <c r="T26" s="625"/>
      <c r="U26" s="625"/>
      <c r="V26" s="622"/>
      <c r="W26" s="622"/>
      <c r="X26" s="622"/>
      <c r="Y26" s="622"/>
      <c r="Z26" s="622"/>
      <c r="AA26" s="622"/>
    </row>
    <row r="27" spans="1:27" ht="30" customHeight="1" x14ac:dyDescent="0.25">
      <c r="A27" s="104">
        <v>10</v>
      </c>
      <c r="B27" s="623"/>
      <c r="C27" s="623"/>
      <c r="D27" s="623"/>
      <c r="E27" s="623"/>
      <c r="F27" s="623"/>
      <c r="G27" s="623"/>
      <c r="H27" s="623"/>
      <c r="I27" s="624"/>
      <c r="J27" s="624"/>
      <c r="K27" s="624"/>
      <c r="L27" s="624"/>
      <c r="M27" s="624"/>
      <c r="N27" s="625"/>
      <c r="O27" s="625"/>
      <c r="P27" s="625"/>
      <c r="Q27" s="105"/>
      <c r="R27" s="105"/>
      <c r="S27" s="625"/>
      <c r="T27" s="625"/>
      <c r="U27" s="625"/>
      <c r="V27" s="622"/>
      <c r="W27" s="622"/>
      <c r="X27" s="622"/>
      <c r="Y27" s="622"/>
      <c r="Z27" s="622"/>
      <c r="AA27" s="622"/>
    </row>
    <row r="28" spans="1:27" ht="9.6" customHeight="1" x14ac:dyDescent="0.25">
      <c r="A28" s="616"/>
      <c r="B28" s="617"/>
      <c r="C28" s="617"/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8"/>
    </row>
    <row r="29" spans="1:27" ht="12.6" customHeight="1" x14ac:dyDescent="0.25">
      <c r="A29" s="619">
        <v>45292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1"/>
      <c r="S29" s="621"/>
      <c r="T29" s="621"/>
      <c r="U29" s="621"/>
      <c r="V29" s="621"/>
      <c r="W29" s="621"/>
      <c r="X29" s="621" t="s">
        <v>112</v>
      </c>
      <c r="Y29" s="621"/>
      <c r="Z29" s="621"/>
      <c r="AA29" s="621"/>
    </row>
    <row r="30" spans="1:27" ht="9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6" width="3.7109375" style="61" customWidth="1"/>
    <col min="7" max="7" width="4.2851562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710937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114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3.25" x14ac:dyDescent="0.25">
      <c r="A8" s="403" t="s">
        <v>97</v>
      </c>
      <c r="B8" s="404"/>
      <c r="C8" s="404"/>
      <c r="D8" s="404"/>
      <c r="E8" s="189">
        <f>'Missouri Cover'!$BP$2</f>
        <v>2025</v>
      </c>
      <c r="F8" s="63"/>
      <c r="G8" s="63"/>
      <c r="H8" s="63"/>
      <c r="I8" s="655" t="s">
        <v>69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25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25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25">
      <c r="A11" s="681"/>
      <c r="B11" s="682"/>
      <c r="C11" s="682"/>
      <c r="D11" s="682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  <c r="AA11" s="683"/>
    </row>
    <row r="12" spans="1:36" ht="30" customHeight="1" x14ac:dyDescent="0.25">
      <c r="A12" s="684" t="s">
        <v>68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6"/>
    </row>
    <row r="13" spans="1:36" ht="60" customHeight="1" x14ac:dyDescent="0.25">
      <c r="A13" s="79" t="s">
        <v>31</v>
      </c>
      <c r="B13" s="513" t="s">
        <v>66</v>
      </c>
      <c r="C13" s="566"/>
      <c r="D13" s="566"/>
      <c r="E13" s="566"/>
      <c r="F13" s="676" t="s">
        <v>111</v>
      </c>
      <c r="G13" s="676"/>
      <c r="H13" s="638" t="s">
        <v>64</v>
      </c>
      <c r="I13" s="677"/>
      <c r="J13" s="677"/>
      <c r="K13" s="676" t="s">
        <v>63</v>
      </c>
      <c r="L13" s="678"/>
      <c r="M13" s="100" t="s">
        <v>62</v>
      </c>
      <c r="N13" s="626" t="s">
        <v>61</v>
      </c>
      <c r="O13" s="679"/>
      <c r="P13" s="679"/>
      <c r="Q13" s="95" t="s">
        <v>60</v>
      </c>
      <c r="R13" s="95" t="s">
        <v>59</v>
      </c>
      <c r="S13" s="626" t="s">
        <v>58</v>
      </c>
      <c r="T13" s="626"/>
      <c r="U13" s="626"/>
      <c r="V13" s="639" t="s">
        <v>55</v>
      </c>
      <c r="W13" s="484"/>
      <c r="X13" s="626" t="s">
        <v>56</v>
      </c>
      <c r="Y13" s="680"/>
      <c r="Z13" s="680"/>
      <c r="AA13" s="680"/>
    </row>
    <row r="14" spans="1:36" ht="30" customHeight="1" x14ac:dyDescent="0.25">
      <c r="A14" s="106" t="s">
        <v>94</v>
      </c>
      <c r="B14" s="667"/>
      <c r="C14" s="668"/>
      <c r="D14" s="668"/>
      <c r="E14" s="668"/>
      <c r="F14" s="669"/>
      <c r="G14" s="669"/>
      <c r="H14" s="670"/>
      <c r="I14" s="671"/>
      <c r="J14" s="671"/>
      <c r="K14" s="669"/>
      <c r="L14" s="672"/>
      <c r="M14" s="107"/>
      <c r="N14" s="665"/>
      <c r="O14" s="665"/>
      <c r="P14" s="665"/>
      <c r="Q14" s="108"/>
      <c r="R14" s="108"/>
      <c r="S14" s="665"/>
      <c r="T14" s="665"/>
      <c r="U14" s="665"/>
      <c r="V14" s="665"/>
      <c r="W14" s="666"/>
      <c r="X14" s="665"/>
      <c r="Y14" s="665"/>
      <c r="Z14" s="665"/>
      <c r="AA14" s="665"/>
    </row>
    <row r="15" spans="1:36" ht="30" customHeight="1" x14ac:dyDescent="0.25">
      <c r="A15" s="106" t="s">
        <v>93</v>
      </c>
      <c r="B15" s="667"/>
      <c r="C15" s="668"/>
      <c r="D15" s="668"/>
      <c r="E15" s="668"/>
      <c r="F15" s="669"/>
      <c r="G15" s="669"/>
      <c r="H15" s="670"/>
      <c r="I15" s="671"/>
      <c r="J15" s="671"/>
      <c r="K15" s="669"/>
      <c r="L15" s="672"/>
      <c r="M15" s="107"/>
      <c r="N15" s="665"/>
      <c r="O15" s="665"/>
      <c r="P15" s="665"/>
      <c r="Q15" s="108"/>
      <c r="R15" s="108"/>
      <c r="S15" s="665"/>
      <c r="T15" s="665"/>
      <c r="U15" s="665"/>
      <c r="V15" s="665"/>
      <c r="W15" s="666"/>
      <c r="X15" s="665"/>
      <c r="Y15" s="665"/>
      <c r="Z15" s="665"/>
      <c r="AA15" s="665"/>
    </row>
    <row r="16" spans="1:36" ht="30" customHeight="1" x14ac:dyDescent="0.25">
      <c r="A16" s="106" t="s">
        <v>92</v>
      </c>
      <c r="B16" s="667"/>
      <c r="C16" s="668"/>
      <c r="D16" s="668"/>
      <c r="E16" s="668"/>
      <c r="F16" s="669"/>
      <c r="G16" s="669"/>
      <c r="H16" s="670"/>
      <c r="I16" s="671"/>
      <c r="J16" s="671"/>
      <c r="K16" s="669"/>
      <c r="L16" s="672"/>
      <c r="M16" s="107"/>
      <c r="N16" s="665"/>
      <c r="O16" s="665"/>
      <c r="P16" s="665"/>
      <c r="Q16" s="108"/>
      <c r="R16" s="108"/>
      <c r="S16" s="665"/>
      <c r="T16" s="665"/>
      <c r="U16" s="665"/>
      <c r="V16" s="665"/>
      <c r="W16" s="666"/>
      <c r="X16" s="665"/>
      <c r="Y16" s="665"/>
      <c r="Z16" s="665"/>
      <c r="AA16" s="665"/>
    </row>
    <row r="17" spans="1:27" ht="30" customHeight="1" x14ac:dyDescent="0.25">
      <c r="A17" s="106" t="s">
        <v>91</v>
      </c>
      <c r="B17" s="667"/>
      <c r="C17" s="668"/>
      <c r="D17" s="668"/>
      <c r="E17" s="668"/>
      <c r="F17" s="669"/>
      <c r="G17" s="669"/>
      <c r="H17" s="670"/>
      <c r="I17" s="671"/>
      <c r="J17" s="671"/>
      <c r="K17" s="669"/>
      <c r="L17" s="672"/>
      <c r="M17" s="107"/>
      <c r="N17" s="665"/>
      <c r="O17" s="665"/>
      <c r="P17" s="665"/>
      <c r="Q17" s="108"/>
      <c r="R17" s="108"/>
      <c r="S17" s="665"/>
      <c r="T17" s="665"/>
      <c r="U17" s="665"/>
      <c r="V17" s="665"/>
      <c r="W17" s="666"/>
      <c r="X17" s="665"/>
      <c r="Y17" s="665"/>
      <c r="Z17" s="665"/>
      <c r="AA17" s="665"/>
    </row>
    <row r="18" spans="1:27" ht="30" customHeight="1" x14ac:dyDescent="0.25">
      <c r="A18" s="106" t="s">
        <v>90</v>
      </c>
      <c r="B18" s="667"/>
      <c r="C18" s="668"/>
      <c r="D18" s="668"/>
      <c r="E18" s="668"/>
      <c r="F18" s="669"/>
      <c r="G18" s="669"/>
      <c r="H18" s="670"/>
      <c r="I18" s="671"/>
      <c r="J18" s="671"/>
      <c r="K18" s="669"/>
      <c r="L18" s="672"/>
      <c r="M18" s="107"/>
      <c r="N18" s="665"/>
      <c r="O18" s="665"/>
      <c r="P18" s="665"/>
      <c r="Q18" s="108"/>
      <c r="R18" s="108"/>
      <c r="S18" s="665"/>
      <c r="T18" s="665"/>
      <c r="U18" s="665"/>
      <c r="V18" s="665"/>
      <c r="W18" s="666"/>
      <c r="X18" s="665"/>
      <c r="Y18" s="665"/>
      <c r="Z18" s="665"/>
      <c r="AA18" s="665"/>
    </row>
    <row r="19" spans="1:27" ht="30" customHeight="1" x14ac:dyDescent="0.25">
      <c r="A19" s="673" t="s">
        <v>67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674"/>
      <c r="T19" s="674"/>
      <c r="U19" s="674"/>
      <c r="V19" s="674"/>
      <c r="W19" s="674"/>
      <c r="X19" s="674"/>
      <c r="Y19" s="674"/>
      <c r="Z19" s="674"/>
      <c r="AA19" s="675"/>
    </row>
    <row r="20" spans="1:27" ht="60" customHeight="1" x14ac:dyDescent="0.25">
      <c r="A20" s="79" t="s">
        <v>31</v>
      </c>
      <c r="B20" s="513" t="s">
        <v>66</v>
      </c>
      <c r="C20" s="566"/>
      <c r="D20" s="566"/>
      <c r="E20" s="566"/>
      <c r="F20" s="676" t="s">
        <v>65</v>
      </c>
      <c r="G20" s="676"/>
      <c r="H20" s="638" t="s">
        <v>64</v>
      </c>
      <c r="I20" s="677"/>
      <c r="J20" s="677"/>
      <c r="K20" s="676" t="s">
        <v>63</v>
      </c>
      <c r="L20" s="678"/>
      <c r="M20" s="100" t="s">
        <v>62</v>
      </c>
      <c r="N20" s="626" t="s">
        <v>61</v>
      </c>
      <c r="O20" s="679"/>
      <c r="P20" s="679"/>
      <c r="Q20" s="95" t="s">
        <v>60</v>
      </c>
      <c r="R20" s="95" t="s">
        <v>59</v>
      </c>
      <c r="S20" s="626" t="s">
        <v>58</v>
      </c>
      <c r="T20" s="626"/>
      <c r="U20" s="626"/>
      <c r="V20" s="639" t="s">
        <v>55</v>
      </c>
      <c r="W20" s="484"/>
      <c r="X20" s="626" t="s">
        <v>56</v>
      </c>
      <c r="Y20" s="680"/>
      <c r="Z20" s="680"/>
      <c r="AA20" s="680"/>
    </row>
    <row r="21" spans="1:27" ht="30" customHeight="1" x14ac:dyDescent="0.25">
      <c r="A21" s="106" t="s">
        <v>89</v>
      </c>
      <c r="B21" s="667"/>
      <c r="C21" s="668"/>
      <c r="D21" s="668"/>
      <c r="E21" s="668"/>
      <c r="F21" s="669"/>
      <c r="G21" s="669"/>
      <c r="H21" s="670"/>
      <c r="I21" s="671"/>
      <c r="J21" s="671"/>
      <c r="K21" s="669"/>
      <c r="L21" s="672"/>
      <c r="M21" s="107"/>
      <c r="N21" s="665"/>
      <c r="O21" s="665"/>
      <c r="P21" s="665"/>
      <c r="Q21" s="108"/>
      <c r="R21" s="108"/>
      <c r="S21" s="665"/>
      <c r="T21" s="665"/>
      <c r="U21" s="665"/>
      <c r="V21" s="665"/>
      <c r="W21" s="666"/>
      <c r="X21" s="665"/>
      <c r="Y21" s="665"/>
      <c r="Z21" s="665"/>
      <c r="AA21" s="665"/>
    </row>
    <row r="22" spans="1:27" ht="30" customHeight="1" x14ac:dyDescent="0.25">
      <c r="A22" s="106" t="s">
        <v>88</v>
      </c>
      <c r="B22" s="667"/>
      <c r="C22" s="668"/>
      <c r="D22" s="668"/>
      <c r="E22" s="668"/>
      <c r="F22" s="669"/>
      <c r="G22" s="669"/>
      <c r="H22" s="670"/>
      <c r="I22" s="671"/>
      <c r="J22" s="671"/>
      <c r="K22" s="669"/>
      <c r="L22" s="672"/>
      <c r="M22" s="107"/>
      <c r="N22" s="665"/>
      <c r="O22" s="665"/>
      <c r="P22" s="665"/>
      <c r="Q22" s="108"/>
      <c r="R22" s="108"/>
      <c r="S22" s="665"/>
      <c r="T22" s="665"/>
      <c r="U22" s="665"/>
      <c r="V22" s="665"/>
      <c r="W22" s="666"/>
      <c r="X22" s="665"/>
      <c r="Y22" s="665"/>
      <c r="Z22" s="665"/>
      <c r="AA22" s="665"/>
    </row>
    <row r="23" spans="1:27" ht="30" customHeight="1" x14ac:dyDescent="0.25">
      <c r="A23" s="106" t="s">
        <v>87</v>
      </c>
      <c r="B23" s="667"/>
      <c r="C23" s="668"/>
      <c r="D23" s="668"/>
      <c r="E23" s="668"/>
      <c r="F23" s="669"/>
      <c r="G23" s="669"/>
      <c r="H23" s="670"/>
      <c r="I23" s="671"/>
      <c r="J23" s="671"/>
      <c r="K23" s="669"/>
      <c r="L23" s="672"/>
      <c r="M23" s="107"/>
      <c r="N23" s="665"/>
      <c r="O23" s="665"/>
      <c r="P23" s="665"/>
      <c r="Q23" s="108"/>
      <c r="R23" s="108"/>
      <c r="S23" s="665"/>
      <c r="T23" s="665"/>
      <c r="U23" s="665"/>
      <c r="V23" s="665"/>
      <c r="W23" s="666"/>
      <c r="X23" s="665"/>
      <c r="Y23" s="665"/>
      <c r="Z23" s="665"/>
      <c r="AA23" s="665"/>
    </row>
    <row r="24" spans="1:27" ht="30" customHeight="1" x14ac:dyDescent="0.25">
      <c r="A24" s="106" t="s">
        <v>86</v>
      </c>
      <c r="B24" s="667"/>
      <c r="C24" s="668"/>
      <c r="D24" s="668"/>
      <c r="E24" s="668"/>
      <c r="F24" s="669"/>
      <c r="G24" s="669"/>
      <c r="H24" s="670"/>
      <c r="I24" s="671"/>
      <c r="J24" s="671"/>
      <c r="K24" s="669"/>
      <c r="L24" s="672"/>
      <c r="M24" s="107"/>
      <c r="N24" s="665"/>
      <c r="O24" s="665"/>
      <c r="P24" s="665"/>
      <c r="Q24" s="108"/>
      <c r="R24" s="108"/>
      <c r="S24" s="665"/>
      <c r="T24" s="665"/>
      <c r="U24" s="665"/>
      <c r="V24" s="665"/>
      <c r="W24" s="666"/>
      <c r="X24" s="665"/>
      <c r="Y24" s="665"/>
      <c r="Z24" s="665"/>
      <c r="AA24" s="665"/>
    </row>
    <row r="25" spans="1:27" ht="30" customHeight="1" x14ac:dyDescent="0.25">
      <c r="A25" s="106" t="s">
        <v>85</v>
      </c>
      <c r="B25" s="667"/>
      <c r="C25" s="668"/>
      <c r="D25" s="668"/>
      <c r="E25" s="668"/>
      <c r="F25" s="669"/>
      <c r="G25" s="669"/>
      <c r="H25" s="670"/>
      <c r="I25" s="671"/>
      <c r="J25" s="671"/>
      <c r="K25" s="669"/>
      <c r="L25" s="672"/>
      <c r="M25" s="107"/>
      <c r="N25" s="665"/>
      <c r="O25" s="665"/>
      <c r="P25" s="665"/>
      <c r="Q25" s="108"/>
      <c r="R25" s="108"/>
      <c r="S25" s="665"/>
      <c r="T25" s="665"/>
      <c r="U25" s="665"/>
      <c r="V25" s="665"/>
      <c r="W25" s="666"/>
      <c r="X25" s="665"/>
      <c r="Y25" s="665"/>
      <c r="Z25" s="665"/>
      <c r="AA25" s="665"/>
    </row>
    <row r="26" spans="1:27" ht="12.6" customHeight="1" x14ac:dyDescent="0.25">
      <c r="A26" s="616"/>
      <c r="B26" s="617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8"/>
    </row>
    <row r="27" spans="1:27" ht="15" customHeight="1" x14ac:dyDescent="0.25">
      <c r="A27" s="619">
        <v>45292</v>
      </c>
      <c r="B27" s="620"/>
      <c r="C27" s="620"/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1"/>
      <c r="S27" s="621"/>
      <c r="T27" s="621"/>
      <c r="U27" s="621"/>
      <c r="V27" s="621"/>
      <c r="W27" s="621"/>
      <c r="X27" s="621" t="s">
        <v>110</v>
      </c>
      <c r="Y27" s="621"/>
      <c r="Z27" s="621"/>
      <c r="AA27" s="621"/>
    </row>
    <row r="28" spans="1:27" ht="10.15" customHeight="1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8" style="111" customWidth="1"/>
    <col min="6" max="6" width="11.140625" style="111" customWidth="1"/>
    <col min="7" max="7" width="3.7109375" style="111" customWidth="1"/>
    <col min="8" max="8" width="4.7109375" style="111" customWidth="1"/>
    <col min="9" max="9" width="8.7109375" style="111" customWidth="1"/>
    <col min="10" max="13" width="4.42578125" style="111" customWidth="1"/>
    <col min="14" max="14" width="15.7109375" style="111" customWidth="1"/>
    <col min="15" max="17" width="5.7109375" style="111" customWidth="1"/>
    <col min="18" max="19" width="15.7109375" style="111" customWidth="1"/>
    <col min="20" max="20" width="1.7109375" style="111" customWidth="1"/>
    <col min="21" max="16384" width="0" style="111" hidden="1"/>
  </cols>
  <sheetData>
    <row r="2" spans="1:19" ht="20.25" x14ac:dyDescent="0.25">
      <c r="A2" s="66"/>
      <c r="B2" s="67"/>
      <c r="C2" s="67"/>
      <c r="D2" s="67"/>
      <c r="E2" s="729" t="s">
        <v>98</v>
      </c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"/>
      <c r="Q2" s="73"/>
      <c r="R2" s="73"/>
      <c r="S2" s="74"/>
    </row>
    <row r="3" spans="1:19" ht="22.5" customHeight="1" x14ac:dyDescent="0.25">
      <c r="A3" s="68"/>
      <c r="B3" s="69"/>
      <c r="C3" s="69"/>
      <c r="D3" s="69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476" t="s">
        <v>247</v>
      </c>
      <c r="Q3" s="400"/>
      <c r="R3" s="400"/>
      <c r="S3" s="401"/>
    </row>
    <row r="4" spans="1:19" ht="15" customHeight="1" x14ac:dyDescent="0.25">
      <c r="A4" s="68"/>
      <c r="B4" s="69"/>
      <c r="C4" s="69"/>
      <c r="D4" s="69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402"/>
      <c r="Q4" s="402"/>
      <c r="R4" s="402"/>
      <c r="S4" s="401"/>
    </row>
    <row r="5" spans="1:19" ht="15" customHeight="1" x14ac:dyDescent="0.25">
      <c r="A5" s="68"/>
      <c r="B5" s="69"/>
      <c r="C5" s="69"/>
      <c r="D5" s="69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402"/>
      <c r="Q5" s="402"/>
      <c r="R5" s="402"/>
      <c r="S5" s="401"/>
    </row>
    <row r="6" spans="1:19" ht="15" customHeight="1" x14ac:dyDescent="0.25">
      <c r="A6" s="68"/>
      <c r="B6" s="69"/>
      <c r="C6" s="70" t="s">
        <v>96</v>
      </c>
      <c r="D6" s="71"/>
      <c r="E6" s="731"/>
      <c r="F6" s="731"/>
      <c r="G6" s="731"/>
      <c r="H6" s="731"/>
      <c r="I6" s="731"/>
      <c r="J6" s="731"/>
      <c r="K6" s="731"/>
      <c r="L6" s="731"/>
      <c r="M6" s="731"/>
      <c r="N6" s="731"/>
      <c r="O6" s="731"/>
      <c r="P6" s="400"/>
      <c r="Q6" s="400"/>
      <c r="R6" s="400"/>
      <c r="S6" s="401"/>
    </row>
    <row r="7" spans="1:19" ht="15.75" customHeight="1" x14ac:dyDescent="0.25">
      <c r="A7" s="68"/>
      <c r="B7" s="62"/>
      <c r="C7" s="62"/>
      <c r="D7" s="62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31"/>
      <c r="P7" s="402"/>
      <c r="Q7" s="402"/>
      <c r="R7" s="402"/>
      <c r="S7" s="401"/>
    </row>
    <row r="8" spans="1:19" ht="21" x14ac:dyDescent="0.35">
      <c r="A8" s="403" t="s">
        <v>97</v>
      </c>
      <c r="B8" s="404"/>
      <c r="C8" s="404"/>
      <c r="D8" s="404"/>
      <c r="E8" s="725">
        <f>'Schedule 2'!$E$8</f>
        <v>2025</v>
      </c>
      <c r="F8" s="726"/>
      <c r="G8" s="405" t="s">
        <v>283</v>
      </c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7"/>
    </row>
    <row r="9" spans="1:19" ht="18" customHeight="1" x14ac:dyDescent="0.25">
      <c r="A9" s="391" t="s">
        <v>1</v>
      </c>
      <c r="B9" s="392"/>
      <c r="C9" s="392"/>
      <c r="D9" s="392"/>
      <c r="E9" s="392"/>
      <c r="F9" s="392"/>
      <c r="G9" s="392"/>
      <c r="H9" s="393"/>
      <c r="I9" s="393"/>
      <c r="J9" s="392"/>
      <c r="K9" s="392"/>
      <c r="L9" s="392"/>
      <c r="M9" s="394"/>
      <c r="N9" s="395" t="s">
        <v>0</v>
      </c>
      <c r="O9" s="221"/>
      <c r="P9" s="221"/>
      <c r="Q9" s="221"/>
      <c r="R9" s="221"/>
      <c r="S9" s="222"/>
    </row>
    <row r="10" spans="1:19" ht="30" customHeight="1" x14ac:dyDescent="0.25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3"/>
      <c r="N10" s="385" t="str">
        <f>'Missouri Cover'!$AM$38</f>
        <v/>
      </c>
      <c r="O10" s="327"/>
      <c r="P10" s="327"/>
      <c r="Q10" s="327"/>
      <c r="R10" s="327"/>
      <c r="S10" s="329"/>
    </row>
    <row r="11" spans="1:19" ht="17.25" customHeight="1" x14ac:dyDescent="0.25">
      <c r="A11" s="738"/>
      <c r="B11" s="739"/>
      <c r="C11" s="739"/>
      <c r="D11" s="739"/>
      <c r="E11" s="739"/>
      <c r="F11" s="739"/>
      <c r="G11" s="739"/>
      <c r="H11" s="739"/>
      <c r="I11" s="739"/>
      <c r="J11" s="739"/>
      <c r="K11" s="739"/>
      <c r="L11" s="739"/>
      <c r="M11" s="739"/>
      <c r="N11" s="739"/>
      <c r="O11" s="739"/>
      <c r="P11" s="739"/>
      <c r="Q11" s="739"/>
      <c r="R11" s="739"/>
      <c r="S11" s="740"/>
    </row>
    <row r="12" spans="1:19" ht="38.25" customHeight="1" x14ac:dyDescent="0.25">
      <c r="A12" s="773" t="s">
        <v>282</v>
      </c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5"/>
    </row>
    <row r="13" spans="1:19" ht="12" customHeight="1" x14ac:dyDescent="0.25">
      <c r="A13" s="687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</row>
    <row r="14" spans="1:19" ht="30" customHeight="1" x14ac:dyDescent="0.25">
      <c r="A14" s="738" t="s">
        <v>248</v>
      </c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40"/>
    </row>
    <row r="15" spans="1:19" ht="30" customHeight="1" x14ac:dyDescent="0.35">
      <c r="A15" s="150" t="s">
        <v>249</v>
      </c>
      <c r="B15" s="764"/>
      <c r="C15" s="689"/>
      <c r="D15" s="689"/>
      <c r="E15" s="689"/>
      <c r="F15" s="689"/>
      <c r="G15" s="689"/>
      <c r="H15" s="689"/>
      <c r="I15" s="689"/>
      <c r="J15" s="689"/>
      <c r="K15" s="689"/>
      <c r="L15" s="689"/>
      <c r="M15" s="689"/>
      <c r="N15" s="759" t="s">
        <v>250</v>
      </c>
      <c r="O15" s="765"/>
      <c r="P15" s="765"/>
      <c r="Q15" s="766"/>
      <c r="R15" s="153"/>
      <c r="S15" s="154"/>
    </row>
    <row r="16" spans="1:19" ht="30" customHeight="1" x14ac:dyDescent="0.25">
      <c r="A16" s="155">
        <v>1</v>
      </c>
      <c r="B16" s="767" t="s">
        <v>251</v>
      </c>
      <c r="C16" s="768"/>
      <c r="D16" s="768"/>
      <c r="E16" s="768"/>
      <c r="F16" s="768"/>
      <c r="G16" s="768"/>
      <c r="H16" s="768"/>
      <c r="I16" s="768"/>
      <c r="J16" s="768"/>
      <c r="K16" s="768"/>
      <c r="L16" s="768"/>
      <c r="M16" s="769"/>
      <c r="N16" s="770"/>
      <c r="O16" s="771"/>
      <c r="P16" s="771"/>
      <c r="Q16" s="772"/>
      <c r="R16" s="66"/>
      <c r="S16" s="156"/>
    </row>
    <row r="17" spans="1:19" ht="30" customHeight="1" x14ac:dyDescent="0.25">
      <c r="A17" s="155">
        <v>2</v>
      </c>
      <c r="B17" s="767" t="s">
        <v>252</v>
      </c>
      <c r="C17" s="768"/>
      <c r="D17" s="768"/>
      <c r="E17" s="768"/>
      <c r="F17" s="768"/>
      <c r="G17" s="768"/>
      <c r="H17" s="768"/>
      <c r="I17" s="768"/>
      <c r="J17" s="768"/>
      <c r="K17" s="768"/>
      <c r="L17" s="768"/>
      <c r="M17" s="769"/>
      <c r="N17" s="770"/>
      <c r="O17" s="771"/>
      <c r="P17" s="771"/>
      <c r="Q17" s="772"/>
      <c r="R17" s="157"/>
      <c r="S17" s="158"/>
    </row>
    <row r="18" spans="1:19" ht="30" customHeight="1" x14ac:dyDescent="0.25">
      <c r="A18" s="155">
        <v>3</v>
      </c>
      <c r="B18" s="752"/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488"/>
      <c r="N18" s="753" t="s">
        <v>253</v>
      </c>
      <c r="O18" s="754"/>
      <c r="P18" s="754"/>
      <c r="Q18" s="755"/>
      <c r="R18" s="756" t="e">
        <f>N16/N17</f>
        <v>#DIV/0!</v>
      </c>
      <c r="S18" s="757"/>
    </row>
    <row r="19" spans="1:19" ht="12" customHeight="1" x14ac:dyDescent="0.25">
      <c r="A19" s="687"/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</row>
    <row r="20" spans="1:19" ht="30" customHeight="1" x14ac:dyDescent="0.25">
      <c r="A20" s="738" t="s">
        <v>284</v>
      </c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40"/>
    </row>
    <row r="21" spans="1:19" ht="38.25" customHeight="1" x14ac:dyDescent="0.3">
      <c r="A21" s="190" t="s">
        <v>249</v>
      </c>
      <c r="B21" s="758"/>
      <c r="C21" s="689"/>
      <c r="D21" s="689"/>
      <c r="E21" s="689"/>
      <c r="F21" s="689"/>
      <c r="G21" s="488"/>
      <c r="H21" s="759" t="s">
        <v>290</v>
      </c>
      <c r="I21" s="760"/>
      <c r="J21" s="760"/>
      <c r="K21" s="760"/>
      <c r="L21" s="760"/>
      <c r="M21" s="761"/>
      <c r="N21" s="762" t="s">
        <v>254</v>
      </c>
      <c r="O21" s="763"/>
      <c r="P21" s="763"/>
      <c r="Q21" s="763"/>
      <c r="R21" s="762" t="s">
        <v>255</v>
      </c>
      <c r="S21" s="763"/>
    </row>
    <row r="22" spans="1:19" ht="30" customHeight="1" x14ac:dyDescent="0.25">
      <c r="A22" s="155">
        <v>4</v>
      </c>
      <c r="B22" s="742" t="s">
        <v>288</v>
      </c>
      <c r="C22" s="743"/>
      <c r="D22" s="743"/>
      <c r="E22" s="743"/>
      <c r="F22" s="743"/>
      <c r="G22" s="744"/>
      <c r="H22" s="745">
        <f>$N$94</f>
        <v>0</v>
      </c>
      <c r="I22" s="746"/>
      <c r="J22" s="746"/>
      <c r="K22" s="746"/>
      <c r="L22" s="746"/>
      <c r="M22" s="747"/>
      <c r="N22" s="748">
        <f>$S$94</f>
        <v>0</v>
      </c>
      <c r="O22" s="746"/>
      <c r="P22" s="746"/>
      <c r="Q22" s="747"/>
      <c r="R22" s="748">
        <f>N22*0.32</f>
        <v>0</v>
      </c>
      <c r="S22" s="747"/>
    </row>
    <row r="23" spans="1:19" ht="30" customHeight="1" x14ac:dyDescent="0.25">
      <c r="A23" s="155">
        <v>5</v>
      </c>
      <c r="B23" s="742" t="s">
        <v>285</v>
      </c>
      <c r="C23" s="743"/>
      <c r="D23" s="743"/>
      <c r="E23" s="743"/>
      <c r="F23" s="743"/>
      <c r="G23" s="744"/>
      <c r="H23" s="745">
        <f>$N$130</f>
        <v>0</v>
      </c>
      <c r="I23" s="746"/>
      <c r="J23" s="746"/>
      <c r="K23" s="746"/>
      <c r="L23" s="746"/>
      <c r="M23" s="747"/>
      <c r="N23" s="748">
        <f>$S$130</f>
        <v>0</v>
      </c>
      <c r="O23" s="746"/>
      <c r="P23" s="746"/>
      <c r="Q23" s="747"/>
      <c r="R23" s="748">
        <f>N23/3</f>
        <v>0</v>
      </c>
      <c r="S23" s="747"/>
    </row>
    <row r="24" spans="1:19" ht="10.5" customHeight="1" x14ac:dyDescent="0.25"/>
    <row r="25" spans="1:19" ht="10.5" customHeight="1" x14ac:dyDescent="0.25"/>
    <row r="26" spans="1:19" ht="30" customHeight="1" x14ac:dyDescent="0.25">
      <c r="A26" s="749" t="s">
        <v>289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  <c r="N26" s="750"/>
      <c r="O26" s="750"/>
      <c r="P26" s="750"/>
      <c r="Q26" s="750"/>
      <c r="R26" s="750"/>
      <c r="S26" s="751"/>
    </row>
    <row r="27" spans="1:19" ht="10.5" customHeight="1" x14ac:dyDescent="0.25"/>
    <row r="28" spans="1:19" ht="10.5" customHeight="1" x14ac:dyDescent="0.25"/>
    <row r="29" spans="1:19" ht="30" customHeight="1" x14ac:dyDescent="0.25">
      <c r="A29" s="738" t="s">
        <v>256</v>
      </c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40"/>
    </row>
    <row r="30" spans="1:19" ht="13.5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25">
      <c r="A31" s="167"/>
      <c r="B31" s="741" t="s">
        <v>257</v>
      </c>
      <c r="C31" s="741"/>
      <c r="D31" s="741"/>
      <c r="E31" s="741" t="s">
        <v>258</v>
      </c>
      <c r="F31" s="741"/>
      <c r="G31" s="741" t="s">
        <v>259</v>
      </c>
      <c r="H31" s="741"/>
      <c r="I31" s="741"/>
      <c r="J31" s="741" t="s">
        <v>260</v>
      </c>
      <c r="K31" s="741"/>
      <c r="L31" s="741"/>
      <c r="M31" s="741"/>
      <c r="N31" s="159" t="s">
        <v>261</v>
      </c>
      <c r="O31" s="741" t="s">
        <v>262</v>
      </c>
      <c r="P31" s="741"/>
      <c r="Q31" s="741"/>
      <c r="R31" s="159" t="s">
        <v>263</v>
      </c>
      <c r="S31" s="167"/>
    </row>
    <row r="32" spans="1:19" ht="15" customHeight="1" x14ac:dyDescent="0.25">
      <c r="A32" s="167"/>
      <c r="B32" s="736">
        <v>1</v>
      </c>
      <c r="C32" s="736"/>
      <c r="D32" s="736"/>
      <c r="E32" s="737">
        <f>'137.122 Schedule'!$B6*100</f>
        <v>75</v>
      </c>
      <c r="F32" s="737"/>
      <c r="G32" s="737">
        <f>'137.122 Schedule'!$C6*100</f>
        <v>85</v>
      </c>
      <c r="H32" s="737"/>
      <c r="I32" s="737"/>
      <c r="J32" s="737">
        <f>'137.122 Schedule'!$D6*100</f>
        <v>89.29</v>
      </c>
      <c r="K32" s="737"/>
      <c r="L32" s="737"/>
      <c r="M32" s="737"/>
      <c r="N32" s="160">
        <f>'137.122 Schedule'!$E6*100</f>
        <v>92.5</v>
      </c>
      <c r="O32" s="737">
        <f>'137.122 Schedule'!$F6*100</f>
        <v>95</v>
      </c>
      <c r="P32" s="737"/>
      <c r="Q32" s="737"/>
      <c r="R32" s="160">
        <f>'137.122 Schedule'!$G6*100</f>
        <v>96.25</v>
      </c>
      <c r="S32" s="167"/>
    </row>
    <row r="33" spans="1:19" ht="15" customHeight="1" x14ac:dyDescent="0.25">
      <c r="A33" s="167"/>
      <c r="B33" s="736">
        <v>2</v>
      </c>
      <c r="C33" s="736"/>
      <c r="D33" s="736"/>
      <c r="E33" s="737">
        <f>'137.122 Schedule'!$B7*100</f>
        <v>37.5</v>
      </c>
      <c r="F33" s="737"/>
      <c r="G33" s="737">
        <f>'137.122 Schedule'!$C7*100</f>
        <v>59.5</v>
      </c>
      <c r="H33" s="737"/>
      <c r="I33" s="737"/>
      <c r="J33" s="737">
        <f>'137.122 Schedule'!$D7*100</f>
        <v>70.16</v>
      </c>
      <c r="K33" s="737"/>
      <c r="L33" s="737"/>
      <c r="M33" s="737"/>
      <c r="N33" s="160">
        <f>'137.122 Schedule'!$E7*100</f>
        <v>78.62</v>
      </c>
      <c r="O33" s="737">
        <f>'137.122 Schedule'!$F7*100</f>
        <v>85.5</v>
      </c>
      <c r="P33" s="737"/>
      <c r="Q33" s="737"/>
      <c r="R33" s="160">
        <f>'137.122 Schedule'!$G7*100</f>
        <v>89.03</v>
      </c>
      <c r="S33" s="167"/>
    </row>
    <row r="34" spans="1:19" ht="15" customHeight="1" x14ac:dyDescent="0.25">
      <c r="A34" s="167"/>
      <c r="B34" s="736">
        <v>3</v>
      </c>
      <c r="C34" s="736"/>
      <c r="D34" s="736"/>
      <c r="E34" s="737">
        <f>'137.122 Schedule'!$B8*100</f>
        <v>12.5</v>
      </c>
      <c r="F34" s="737"/>
      <c r="G34" s="737">
        <f>'137.122 Schedule'!$C8*100</f>
        <v>41.65</v>
      </c>
      <c r="H34" s="737"/>
      <c r="I34" s="737"/>
      <c r="J34" s="737">
        <f>'137.122 Schedule'!$D8*100</f>
        <v>55.13</v>
      </c>
      <c r="K34" s="737"/>
      <c r="L34" s="737"/>
      <c r="M34" s="737"/>
      <c r="N34" s="160">
        <f>'137.122 Schedule'!$E8*100</f>
        <v>66.83</v>
      </c>
      <c r="O34" s="737">
        <f>'137.122 Schedule'!$F8*100</f>
        <v>76.95</v>
      </c>
      <c r="P34" s="737"/>
      <c r="Q34" s="737"/>
      <c r="R34" s="160">
        <f>'137.122 Schedule'!$G8*100</f>
        <v>82.35</v>
      </c>
      <c r="S34" s="167"/>
    </row>
    <row r="35" spans="1:19" ht="15" customHeight="1" x14ac:dyDescent="0.25">
      <c r="A35" s="167"/>
      <c r="B35" s="736">
        <v>4</v>
      </c>
      <c r="C35" s="736"/>
      <c r="D35" s="736"/>
      <c r="E35" s="737">
        <f>'137.122 Schedule'!$B9*100</f>
        <v>5</v>
      </c>
      <c r="F35" s="737"/>
      <c r="G35" s="737">
        <f>'137.122 Schedule'!$C9*100</f>
        <v>24.990000000000002</v>
      </c>
      <c r="H35" s="737"/>
      <c r="I35" s="737"/>
      <c r="J35" s="737">
        <f>'137.122 Schedule'!$D9*100</f>
        <v>42.88</v>
      </c>
      <c r="K35" s="737"/>
      <c r="L35" s="737"/>
      <c r="M35" s="737"/>
      <c r="N35" s="160">
        <f>'137.122 Schedule'!$E9*100</f>
        <v>56.81</v>
      </c>
      <c r="O35" s="737">
        <f>'137.122 Schedule'!$F9*100</f>
        <v>69.25</v>
      </c>
      <c r="P35" s="737"/>
      <c r="Q35" s="737"/>
      <c r="R35" s="160">
        <f>'137.122 Schedule'!$G9*100</f>
        <v>76.180000000000007</v>
      </c>
      <c r="S35" s="167"/>
    </row>
    <row r="36" spans="1:19" ht="15" customHeight="1" x14ac:dyDescent="0.25">
      <c r="A36" s="167"/>
      <c r="B36" s="736">
        <v>5</v>
      </c>
      <c r="C36" s="736"/>
      <c r="D36" s="736"/>
      <c r="E36" s="737">
        <f>'137.122 Schedule'!$B10*100</f>
        <v>5</v>
      </c>
      <c r="F36" s="737"/>
      <c r="G36" s="737">
        <f>'137.122 Schedule'!$C10*100</f>
        <v>10</v>
      </c>
      <c r="H36" s="737"/>
      <c r="I36" s="737"/>
      <c r="J36" s="737">
        <f>'137.122 Schedule'!$D10*100</f>
        <v>30.630000000000003</v>
      </c>
      <c r="K36" s="737"/>
      <c r="L36" s="737"/>
      <c r="M36" s="737"/>
      <c r="N36" s="160">
        <f>'137.122 Schedule'!$E10*100</f>
        <v>48.07</v>
      </c>
      <c r="O36" s="737">
        <f>'137.122 Schedule'!$F10*100</f>
        <v>62.32</v>
      </c>
      <c r="P36" s="737"/>
      <c r="Q36" s="737"/>
      <c r="R36" s="160">
        <f>'137.122 Schedule'!$G10*100</f>
        <v>70.459999999999994</v>
      </c>
      <c r="S36" s="167"/>
    </row>
    <row r="37" spans="1:19" ht="15" customHeight="1" x14ac:dyDescent="0.25">
      <c r="A37" s="167"/>
      <c r="B37" s="736">
        <v>6</v>
      </c>
      <c r="C37" s="736"/>
      <c r="D37" s="736"/>
      <c r="E37" s="737">
        <f>'137.122 Schedule'!$B11*100</f>
        <v>5</v>
      </c>
      <c r="F37" s="737"/>
      <c r="G37" s="737">
        <f>'137.122 Schedule'!$C11*100</f>
        <v>10</v>
      </c>
      <c r="H37" s="737"/>
      <c r="I37" s="737"/>
      <c r="J37" s="737">
        <f>'137.122 Schedule'!$D11*100</f>
        <v>18.38</v>
      </c>
      <c r="K37" s="737"/>
      <c r="L37" s="737"/>
      <c r="M37" s="737"/>
      <c r="N37" s="160">
        <f>'137.122 Schedule'!$E11*100</f>
        <v>39.33</v>
      </c>
      <c r="O37" s="737">
        <f>'137.122 Schedule'!$F11*100</f>
        <v>56.089999999999996</v>
      </c>
      <c r="P37" s="737"/>
      <c r="Q37" s="737"/>
      <c r="R37" s="160">
        <f>'137.122 Schedule'!$G11*100</f>
        <v>65.180000000000007</v>
      </c>
      <c r="S37" s="167"/>
    </row>
    <row r="38" spans="1:19" ht="15" customHeight="1" x14ac:dyDescent="0.25">
      <c r="A38" s="167"/>
      <c r="B38" s="736">
        <v>7</v>
      </c>
      <c r="C38" s="736"/>
      <c r="D38" s="736"/>
      <c r="E38" s="737">
        <f>'137.122 Schedule'!$B12*100</f>
        <v>5</v>
      </c>
      <c r="F38" s="737"/>
      <c r="G38" s="737">
        <f>'137.122 Schedule'!$C12*100</f>
        <v>10</v>
      </c>
      <c r="H38" s="737"/>
      <c r="I38" s="737"/>
      <c r="J38" s="737">
        <f>'137.122 Schedule'!$D12*100</f>
        <v>10</v>
      </c>
      <c r="K38" s="737"/>
      <c r="L38" s="737"/>
      <c r="M38" s="737"/>
      <c r="N38" s="160">
        <f>'137.122 Schedule'!$E12*100</f>
        <v>30.59</v>
      </c>
      <c r="O38" s="737">
        <f>'137.122 Schedule'!$F12*100</f>
        <v>50.19</v>
      </c>
      <c r="P38" s="737"/>
      <c r="Q38" s="737"/>
      <c r="R38" s="160">
        <f>'137.122 Schedule'!$G12*100</f>
        <v>60.29</v>
      </c>
      <c r="S38" s="167"/>
    </row>
    <row r="39" spans="1:19" ht="15" customHeight="1" x14ac:dyDescent="0.25">
      <c r="A39" s="167"/>
      <c r="B39" s="736">
        <v>8</v>
      </c>
      <c r="C39" s="736"/>
      <c r="D39" s="736"/>
      <c r="E39" s="737">
        <f>'137.122 Schedule'!$B13*100</f>
        <v>5</v>
      </c>
      <c r="F39" s="737"/>
      <c r="G39" s="737">
        <f>'137.122 Schedule'!$C13*100</f>
        <v>10</v>
      </c>
      <c r="H39" s="737"/>
      <c r="I39" s="737"/>
      <c r="J39" s="737">
        <f>'137.122 Schedule'!$D13*100</f>
        <v>10</v>
      </c>
      <c r="K39" s="737"/>
      <c r="L39" s="737"/>
      <c r="M39" s="737"/>
      <c r="N39" s="160">
        <f>'137.122 Schedule'!$E13*100</f>
        <v>21.85</v>
      </c>
      <c r="O39" s="737">
        <f>'137.122 Schedule'!$F13*100</f>
        <v>44.29</v>
      </c>
      <c r="P39" s="737"/>
      <c r="Q39" s="737"/>
      <c r="R39" s="160">
        <f>'137.122 Schedule'!$G13*100</f>
        <v>55.769999999999996</v>
      </c>
      <c r="S39" s="167"/>
    </row>
    <row r="40" spans="1:19" ht="15" customHeight="1" x14ac:dyDescent="0.25">
      <c r="A40" s="167"/>
      <c r="B40" s="736">
        <v>9</v>
      </c>
      <c r="C40" s="736"/>
      <c r="D40" s="736"/>
      <c r="E40" s="737">
        <f>'137.122 Schedule'!$B14*100</f>
        <v>5</v>
      </c>
      <c r="F40" s="737"/>
      <c r="G40" s="737">
        <f>'137.122 Schedule'!$C14*100</f>
        <v>10</v>
      </c>
      <c r="H40" s="737"/>
      <c r="I40" s="737"/>
      <c r="J40" s="737">
        <f>'137.122 Schedule'!$D14*100</f>
        <v>10</v>
      </c>
      <c r="K40" s="737"/>
      <c r="L40" s="737"/>
      <c r="M40" s="737"/>
      <c r="N40" s="160">
        <f>'137.122 Schedule'!$E14*100</f>
        <v>15</v>
      </c>
      <c r="O40" s="737">
        <f>'137.122 Schedule'!$F14*100</f>
        <v>38.379999999999995</v>
      </c>
      <c r="P40" s="737"/>
      <c r="Q40" s="737"/>
      <c r="R40" s="160">
        <f>'137.122 Schedule'!$G14*100</f>
        <v>51.31</v>
      </c>
      <c r="S40" s="167"/>
    </row>
    <row r="41" spans="1:19" ht="15" customHeight="1" x14ac:dyDescent="0.25">
      <c r="A41" s="167"/>
      <c r="B41" s="736">
        <v>10</v>
      </c>
      <c r="C41" s="736"/>
      <c r="D41" s="736"/>
      <c r="E41" s="737">
        <f>'137.122 Schedule'!$B15*100</f>
        <v>5</v>
      </c>
      <c r="F41" s="737"/>
      <c r="G41" s="737">
        <f>'137.122 Schedule'!$C15*100</f>
        <v>10</v>
      </c>
      <c r="H41" s="737"/>
      <c r="I41" s="737"/>
      <c r="J41" s="737">
        <f>'137.122 Schedule'!$D15*100</f>
        <v>10</v>
      </c>
      <c r="K41" s="737"/>
      <c r="L41" s="737"/>
      <c r="M41" s="737"/>
      <c r="N41" s="160">
        <f>'137.122 Schedule'!$E15*100</f>
        <v>15</v>
      </c>
      <c r="O41" s="737">
        <f>'137.122 Schedule'!$F15*100</f>
        <v>32.479999999999997</v>
      </c>
      <c r="P41" s="737"/>
      <c r="Q41" s="737"/>
      <c r="R41" s="160">
        <f>'137.122 Schedule'!$G15*100</f>
        <v>46.85</v>
      </c>
      <c r="S41" s="167"/>
    </row>
    <row r="42" spans="1:19" ht="15" customHeight="1" x14ac:dyDescent="0.25">
      <c r="A42" s="167"/>
      <c r="B42" s="736">
        <v>11</v>
      </c>
      <c r="C42" s="736"/>
      <c r="D42" s="736"/>
      <c r="E42" s="737">
        <f>'137.122 Schedule'!$B16*100</f>
        <v>5</v>
      </c>
      <c r="F42" s="737"/>
      <c r="G42" s="737">
        <f>'137.122 Schedule'!$C16*100</f>
        <v>10</v>
      </c>
      <c r="H42" s="737"/>
      <c r="I42" s="737"/>
      <c r="J42" s="737">
        <f>'137.122 Schedule'!$D16*100</f>
        <v>10</v>
      </c>
      <c r="K42" s="737"/>
      <c r="L42" s="737"/>
      <c r="M42" s="737"/>
      <c r="N42" s="160">
        <f>'137.122 Schedule'!$E16*100</f>
        <v>15</v>
      </c>
      <c r="O42" s="737">
        <f>'137.122 Schedule'!$F16*100</f>
        <v>26.57</v>
      </c>
      <c r="P42" s="737"/>
      <c r="Q42" s="737"/>
      <c r="R42" s="160">
        <f>'137.122 Schedule'!$G16*100</f>
        <v>42.38</v>
      </c>
      <c r="S42" s="167"/>
    </row>
    <row r="43" spans="1:19" ht="15" customHeight="1" x14ac:dyDescent="0.25">
      <c r="A43" s="167"/>
      <c r="B43" s="736">
        <v>12</v>
      </c>
      <c r="C43" s="736"/>
      <c r="D43" s="736"/>
      <c r="E43" s="737">
        <f>'137.122 Schedule'!$B17*100</f>
        <v>5</v>
      </c>
      <c r="F43" s="737"/>
      <c r="G43" s="737">
        <f>'137.122 Schedule'!$C17*100</f>
        <v>10</v>
      </c>
      <c r="H43" s="737"/>
      <c r="I43" s="737"/>
      <c r="J43" s="737">
        <f>'137.122 Schedule'!$D17*100</f>
        <v>10</v>
      </c>
      <c r="K43" s="737"/>
      <c r="L43" s="737"/>
      <c r="M43" s="737"/>
      <c r="N43" s="160">
        <f>'137.122 Schedule'!$E17*100</f>
        <v>15</v>
      </c>
      <c r="O43" s="737">
        <f>'137.122 Schedule'!$F17*100</f>
        <v>20.669999999999998</v>
      </c>
      <c r="P43" s="737"/>
      <c r="Q43" s="737"/>
      <c r="R43" s="160">
        <f>'137.122 Schedule'!$G17*100</f>
        <v>37.92</v>
      </c>
      <c r="S43" s="167"/>
    </row>
    <row r="44" spans="1:19" ht="15" customHeight="1" x14ac:dyDescent="0.25">
      <c r="A44" s="167"/>
      <c r="B44" s="736">
        <v>13</v>
      </c>
      <c r="C44" s="736"/>
      <c r="D44" s="736"/>
      <c r="E44" s="737">
        <f>'137.122 Schedule'!$B18*100</f>
        <v>5</v>
      </c>
      <c r="F44" s="737"/>
      <c r="G44" s="737">
        <f>'137.122 Schedule'!$C18*100</f>
        <v>10</v>
      </c>
      <c r="H44" s="737"/>
      <c r="I44" s="737"/>
      <c r="J44" s="737">
        <f>'137.122 Schedule'!$D18*100</f>
        <v>10</v>
      </c>
      <c r="K44" s="737"/>
      <c r="L44" s="737"/>
      <c r="M44" s="737"/>
      <c r="N44" s="160">
        <f>'137.122 Schedule'!$E18*100</f>
        <v>15</v>
      </c>
      <c r="O44" s="737">
        <f>'137.122 Schedule'!$F18*100</f>
        <v>15</v>
      </c>
      <c r="P44" s="737"/>
      <c r="Q44" s="737"/>
      <c r="R44" s="160">
        <f>'137.122 Schedule'!$G18*100</f>
        <v>33.46</v>
      </c>
      <c r="S44" s="167"/>
    </row>
    <row r="45" spans="1:19" ht="15" customHeight="1" x14ac:dyDescent="0.25">
      <c r="A45" s="167"/>
      <c r="B45" s="736">
        <v>14</v>
      </c>
      <c r="C45" s="736"/>
      <c r="D45" s="736"/>
      <c r="E45" s="737">
        <f>'137.122 Schedule'!$B19*100</f>
        <v>5</v>
      </c>
      <c r="F45" s="737"/>
      <c r="G45" s="737">
        <f>'137.122 Schedule'!$C19*100</f>
        <v>10</v>
      </c>
      <c r="H45" s="737"/>
      <c r="I45" s="737"/>
      <c r="J45" s="737">
        <f>'137.122 Schedule'!$D19*100</f>
        <v>10</v>
      </c>
      <c r="K45" s="737"/>
      <c r="L45" s="737"/>
      <c r="M45" s="737"/>
      <c r="N45" s="160">
        <f>'137.122 Schedule'!$E19*100</f>
        <v>15</v>
      </c>
      <c r="O45" s="737">
        <f>'137.122 Schedule'!$F19*100</f>
        <v>15</v>
      </c>
      <c r="P45" s="737"/>
      <c r="Q45" s="737"/>
      <c r="R45" s="160">
        <f>'137.122 Schedule'!$G19*100</f>
        <v>28.999999999999996</v>
      </c>
      <c r="S45" s="167"/>
    </row>
    <row r="46" spans="1:19" ht="15" customHeight="1" x14ac:dyDescent="0.25">
      <c r="A46" s="167"/>
      <c r="B46" s="736">
        <v>15</v>
      </c>
      <c r="C46" s="736"/>
      <c r="D46" s="736"/>
      <c r="E46" s="737">
        <f>'137.122 Schedule'!$B20*100</f>
        <v>5</v>
      </c>
      <c r="F46" s="737"/>
      <c r="G46" s="737">
        <f>'137.122 Schedule'!$C20*100</f>
        <v>10</v>
      </c>
      <c r="H46" s="737"/>
      <c r="I46" s="737"/>
      <c r="J46" s="737">
        <f>'137.122 Schedule'!$D20*100</f>
        <v>10</v>
      </c>
      <c r="K46" s="737"/>
      <c r="L46" s="737"/>
      <c r="M46" s="737"/>
      <c r="N46" s="160">
        <f>'137.122 Schedule'!$E20*100</f>
        <v>15</v>
      </c>
      <c r="O46" s="737">
        <f>'137.122 Schedule'!$F20*100</f>
        <v>15</v>
      </c>
      <c r="P46" s="737"/>
      <c r="Q46" s="737"/>
      <c r="R46" s="160">
        <f>'137.122 Schedule'!$G20*100</f>
        <v>24.54</v>
      </c>
      <c r="S46" s="167"/>
    </row>
    <row r="47" spans="1:19" ht="15" customHeight="1" x14ac:dyDescent="0.25">
      <c r="A47" s="167"/>
      <c r="B47" s="736">
        <v>16</v>
      </c>
      <c r="C47" s="736"/>
      <c r="D47" s="736"/>
      <c r="E47" s="737">
        <f>'137.122 Schedule'!$B21*100</f>
        <v>5</v>
      </c>
      <c r="F47" s="737"/>
      <c r="G47" s="737">
        <f>'137.122 Schedule'!$C21*100</f>
        <v>10</v>
      </c>
      <c r="H47" s="737"/>
      <c r="I47" s="737"/>
      <c r="J47" s="737">
        <f>'137.122 Schedule'!$D21*100</f>
        <v>10</v>
      </c>
      <c r="K47" s="737"/>
      <c r="L47" s="737"/>
      <c r="M47" s="737"/>
      <c r="N47" s="160">
        <f>'137.122 Schedule'!$E21*100</f>
        <v>15</v>
      </c>
      <c r="O47" s="737">
        <f>'137.122 Schedule'!$F21*100</f>
        <v>15</v>
      </c>
      <c r="P47" s="737"/>
      <c r="Q47" s="737"/>
      <c r="R47" s="160">
        <f>'137.122 Schedule'!$G21*100</f>
        <v>20.080000000000002</v>
      </c>
      <c r="S47" s="167"/>
    </row>
    <row r="48" spans="1:19" ht="15" customHeight="1" x14ac:dyDescent="0.25">
      <c r="A48" s="167"/>
      <c r="B48" s="736" t="s">
        <v>264</v>
      </c>
      <c r="C48" s="736"/>
      <c r="D48" s="736"/>
      <c r="E48" s="737">
        <f>'137.122 Schedule'!$B22*100</f>
        <v>5</v>
      </c>
      <c r="F48" s="737"/>
      <c r="G48" s="737">
        <f>'137.122 Schedule'!$C22*100</f>
        <v>10</v>
      </c>
      <c r="H48" s="737"/>
      <c r="I48" s="737"/>
      <c r="J48" s="737">
        <f>'137.122 Schedule'!$D22*100</f>
        <v>10</v>
      </c>
      <c r="K48" s="737"/>
      <c r="L48" s="737"/>
      <c r="M48" s="737"/>
      <c r="N48" s="160">
        <f>'137.122 Schedule'!$E22*100</f>
        <v>15</v>
      </c>
      <c r="O48" s="737">
        <f>'137.122 Schedule'!$F22*100</f>
        <v>15</v>
      </c>
      <c r="P48" s="737"/>
      <c r="Q48" s="737"/>
      <c r="R48" s="160">
        <f>'137.122 Schedule'!$G22*100</f>
        <v>20</v>
      </c>
      <c r="S48" s="167"/>
    </row>
    <row r="49" spans="1:19" ht="13.5" customHeight="1" x14ac:dyDescent="0.25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25">
      <c r="A50" s="414"/>
      <c r="B50" s="415"/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6"/>
    </row>
    <row r="51" spans="1:19" ht="26.25" customHeight="1" x14ac:dyDescent="0.25">
      <c r="A51" s="471">
        <v>45292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163" t="s">
        <v>265</v>
      </c>
    </row>
    <row r="61" spans="1:19" ht="20.25" x14ac:dyDescent="0.25">
      <c r="A61" s="66"/>
      <c r="B61" s="67"/>
      <c r="C61" s="67"/>
      <c r="D61" s="67"/>
      <c r="E61" s="734" t="s">
        <v>98</v>
      </c>
      <c r="F61" s="735"/>
      <c r="G61" s="735"/>
      <c r="H61" s="735"/>
      <c r="I61" s="735"/>
      <c r="J61" s="735"/>
      <c r="K61" s="735"/>
      <c r="L61" s="735"/>
      <c r="M61" s="735"/>
      <c r="N61" s="735"/>
      <c r="O61" s="735"/>
      <c r="P61" s="73"/>
      <c r="Q61" s="73"/>
      <c r="R61" s="73"/>
      <c r="S61" s="74"/>
    </row>
    <row r="62" spans="1:19" ht="22.5" customHeight="1" x14ac:dyDescent="0.25">
      <c r="A62" s="68"/>
      <c r="B62" s="69"/>
      <c r="C62" s="69"/>
      <c r="D62" s="69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476" t="s">
        <v>266</v>
      </c>
      <c r="Q62" s="400"/>
      <c r="R62" s="400"/>
      <c r="S62" s="401"/>
    </row>
    <row r="63" spans="1:19" ht="15" customHeight="1" x14ac:dyDescent="0.25">
      <c r="A63" s="68"/>
      <c r="B63" s="69"/>
      <c r="C63" s="69"/>
      <c r="D63" s="69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402"/>
      <c r="Q63" s="402"/>
      <c r="R63" s="402"/>
      <c r="S63" s="401"/>
    </row>
    <row r="64" spans="1:19" ht="15" customHeight="1" x14ac:dyDescent="0.25">
      <c r="A64" s="68"/>
      <c r="B64" s="69"/>
      <c r="C64" s="69"/>
      <c r="D64" s="69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402"/>
      <c r="Q64" s="402"/>
      <c r="R64" s="402"/>
      <c r="S64" s="401"/>
    </row>
    <row r="65" spans="1:19" ht="15" customHeight="1" x14ac:dyDescent="0.25">
      <c r="A65" s="68"/>
      <c r="B65" s="69"/>
      <c r="C65" s="70" t="s">
        <v>96</v>
      </c>
      <c r="D65" s="71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400"/>
      <c r="Q65" s="400"/>
      <c r="R65" s="400"/>
      <c r="S65" s="401"/>
    </row>
    <row r="66" spans="1:19" ht="15.75" customHeight="1" x14ac:dyDescent="0.25">
      <c r="A66" s="68"/>
      <c r="B66" s="62"/>
      <c r="C66" s="62"/>
      <c r="D66" s="62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402"/>
      <c r="Q66" s="402"/>
      <c r="R66" s="402"/>
      <c r="S66" s="401"/>
    </row>
    <row r="67" spans="1:19" ht="23.25" x14ac:dyDescent="0.35">
      <c r="A67" s="403" t="s">
        <v>97</v>
      </c>
      <c r="B67" s="404"/>
      <c r="C67" s="404"/>
      <c r="D67" s="404"/>
      <c r="E67" s="725">
        <f>E8</f>
        <v>2025</v>
      </c>
      <c r="F67" s="726"/>
      <c r="G67" s="428" t="s">
        <v>286</v>
      </c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30"/>
    </row>
    <row r="68" spans="1:19" ht="18" customHeight="1" x14ac:dyDescent="0.25">
      <c r="A68" s="391" t="s">
        <v>1</v>
      </c>
      <c r="B68" s="392"/>
      <c r="C68" s="392"/>
      <c r="D68" s="392"/>
      <c r="E68" s="392"/>
      <c r="F68" s="392"/>
      <c r="G68" s="392"/>
      <c r="H68" s="393"/>
      <c r="I68" s="393"/>
      <c r="J68" s="392"/>
      <c r="K68" s="392"/>
      <c r="L68" s="392"/>
      <c r="M68" s="394"/>
      <c r="N68" s="395" t="s">
        <v>0</v>
      </c>
      <c r="O68" s="221"/>
      <c r="P68" s="221"/>
      <c r="Q68" s="221"/>
      <c r="R68" s="221"/>
      <c r="S68" s="222"/>
    </row>
    <row r="69" spans="1:19" ht="30" customHeight="1" x14ac:dyDescent="0.25">
      <c r="A69" s="431" t="str">
        <f>IF($A$10="","",$A$10)</f>
        <v/>
      </c>
      <c r="B69" s="432"/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3"/>
      <c r="N69" s="385" t="str">
        <f>IF($N$10="","",$N$10)</f>
        <v/>
      </c>
      <c r="O69" s="327"/>
      <c r="P69" s="327"/>
      <c r="Q69" s="327"/>
      <c r="R69" s="327"/>
      <c r="S69" s="329"/>
    </row>
    <row r="70" spans="1:19" ht="18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8"/>
    </row>
    <row r="71" spans="1:19" ht="25.5" customHeight="1" x14ac:dyDescent="0.25">
      <c r="A71" s="707" t="s">
        <v>249</v>
      </c>
      <c r="B71" s="709" t="s">
        <v>267</v>
      </c>
      <c r="C71" s="710"/>
      <c r="D71" s="710"/>
      <c r="E71" s="710"/>
      <c r="F71" s="711"/>
      <c r="G71" s="714" t="s">
        <v>268</v>
      </c>
      <c r="H71" s="715"/>
      <c r="I71" s="715"/>
      <c r="J71" s="718" t="s">
        <v>269</v>
      </c>
      <c r="K71" s="719"/>
      <c r="L71" s="719"/>
      <c r="M71" s="719"/>
      <c r="N71" s="720" t="s">
        <v>270</v>
      </c>
      <c r="O71" s="721" t="s">
        <v>271</v>
      </c>
      <c r="P71" s="722"/>
      <c r="Q71" s="722"/>
      <c r="R71" s="707" t="s">
        <v>272</v>
      </c>
      <c r="S71" s="721" t="s">
        <v>273</v>
      </c>
    </row>
    <row r="72" spans="1:19" ht="24" customHeight="1" x14ac:dyDescent="0.25">
      <c r="A72" s="708"/>
      <c r="B72" s="712"/>
      <c r="C72" s="712"/>
      <c r="D72" s="712"/>
      <c r="E72" s="712"/>
      <c r="F72" s="713"/>
      <c r="G72" s="716"/>
      <c r="H72" s="717"/>
      <c r="I72" s="717"/>
      <c r="J72" s="708"/>
      <c r="K72" s="708"/>
      <c r="L72" s="708"/>
      <c r="M72" s="708"/>
      <c r="N72" s="708"/>
      <c r="O72" s="723"/>
      <c r="P72" s="723"/>
      <c r="Q72" s="723"/>
      <c r="R72" s="724"/>
      <c r="S72" s="723"/>
    </row>
    <row r="73" spans="1:19" ht="36" customHeight="1" x14ac:dyDescent="0.25">
      <c r="A73" s="164">
        <v>1</v>
      </c>
      <c r="B73" s="732"/>
      <c r="C73" s="699"/>
      <c r="D73" s="699"/>
      <c r="E73" s="699"/>
      <c r="F73" s="700"/>
      <c r="G73" s="701"/>
      <c r="H73" s="701"/>
      <c r="I73" s="701"/>
      <c r="J73" s="702"/>
      <c r="K73" s="702"/>
      <c r="L73" s="702"/>
      <c r="M73" s="702"/>
      <c r="N73" s="168"/>
      <c r="O73" s="703"/>
      <c r="P73" s="704"/>
      <c r="Q73" s="704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25">
      <c r="A74" s="164">
        <v>2</v>
      </c>
      <c r="B74" s="732"/>
      <c r="C74" s="699"/>
      <c r="D74" s="699"/>
      <c r="E74" s="699"/>
      <c r="F74" s="700"/>
      <c r="G74" s="701"/>
      <c r="H74" s="701"/>
      <c r="I74" s="701"/>
      <c r="J74" s="702"/>
      <c r="K74" s="702"/>
      <c r="L74" s="702"/>
      <c r="M74" s="702"/>
      <c r="N74" s="168"/>
      <c r="O74" s="703"/>
      <c r="P74" s="704"/>
      <c r="Q74" s="704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25">
      <c r="A75" s="164">
        <v>3</v>
      </c>
      <c r="B75" s="732"/>
      <c r="C75" s="699"/>
      <c r="D75" s="699"/>
      <c r="E75" s="699"/>
      <c r="F75" s="700"/>
      <c r="G75" s="701"/>
      <c r="H75" s="701"/>
      <c r="I75" s="701"/>
      <c r="J75" s="702"/>
      <c r="K75" s="702"/>
      <c r="L75" s="702"/>
      <c r="M75" s="702"/>
      <c r="N75" s="168"/>
      <c r="O75" s="703"/>
      <c r="P75" s="704"/>
      <c r="Q75" s="704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25">
      <c r="A76" s="164">
        <v>4</v>
      </c>
      <c r="B76" s="732"/>
      <c r="C76" s="699"/>
      <c r="D76" s="699"/>
      <c r="E76" s="699"/>
      <c r="F76" s="700"/>
      <c r="G76" s="701"/>
      <c r="H76" s="701"/>
      <c r="I76" s="701"/>
      <c r="J76" s="702"/>
      <c r="K76" s="702"/>
      <c r="L76" s="702"/>
      <c r="M76" s="702"/>
      <c r="N76" s="168"/>
      <c r="O76" s="703"/>
      <c r="P76" s="704"/>
      <c r="Q76" s="704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25">
      <c r="A77" s="164">
        <v>5</v>
      </c>
      <c r="B77" s="732"/>
      <c r="C77" s="699"/>
      <c r="D77" s="699"/>
      <c r="E77" s="699"/>
      <c r="F77" s="700"/>
      <c r="G77" s="701"/>
      <c r="H77" s="701"/>
      <c r="I77" s="701"/>
      <c r="J77" s="702"/>
      <c r="K77" s="702"/>
      <c r="L77" s="702"/>
      <c r="M77" s="702"/>
      <c r="N77" s="168"/>
      <c r="O77" s="703"/>
      <c r="P77" s="704"/>
      <c r="Q77" s="704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25">
      <c r="A78" s="164">
        <v>6</v>
      </c>
      <c r="B78" s="732"/>
      <c r="C78" s="699"/>
      <c r="D78" s="699"/>
      <c r="E78" s="699"/>
      <c r="F78" s="700"/>
      <c r="G78" s="701"/>
      <c r="H78" s="701"/>
      <c r="I78" s="701"/>
      <c r="J78" s="702"/>
      <c r="K78" s="702"/>
      <c r="L78" s="702"/>
      <c r="M78" s="702"/>
      <c r="N78" s="168"/>
      <c r="O78" s="703"/>
      <c r="P78" s="704"/>
      <c r="Q78" s="704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25">
      <c r="A79" s="164">
        <v>7</v>
      </c>
      <c r="B79" s="732"/>
      <c r="C79" s="699"/>
      <c r="D79" s="699"/>
      <c r="E79" s="699"/>
      <c r="F79" s="700"/>
      <c r="G79" s="701"/>
      <c r="H79" s="701"/>
      <c r="I79" s="701"/>
      <c r="J79" s="702"/>
      <c r="K79" s="702"/>
      <c r="L79" s="702"/>
      <c r="M79" s="702"/>
      <c r="N79" s="168"/>
      <c r="O79" s="703"/>
      <c r="P79" s="704"/>
      <c r="Q79" s="704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25">
      <c r="A80" s="164">
        <v>8</v>
      </c>
      <c r="B80" s="732"/>
      <c r="C80" s="699"/>
      <c r="D80" s="699"/>
      <c r="E80" s="699"/>
      <c r="F80" s="700"/>
      <c r="G80" s="701"/>
      <c r="H80" s="701"/>
      <c r="I80" s="701"/>
      <c r="J80" s="702"/>
      <c r="K80" s="702"/>
      <c r="L80" s="702"/>
      <c r="M80" s="702"/>
      <c r="N80" s="168"/>
      <c r="O80" s="703"/>
      <c r="P80" s="704"/>
      <c r="Q80" s="704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25">
      <c r="A81" s="164">
        <v>9</v>
      </c>
      <c r="B81" s="699"/>
      <c r="C81" s="699"/>
      <c r="D81" s="699"/>
      <c r="E81" s="699"/>
      <c r="F81" s="700"/>
      <c r="G81" s="701"/>
      <c r="H81" s="701"/>
      <c r="I81" s="701"/>
      <c r="J81" s="702"/>
      <c r="K81" s="702"/>
      <c r="L81" s="702"/>
      <c r="M81" s="702"/>
      <c r="N81" s="168"/>
      <c r="O81" s="703"/>
      <c r="P81" s="704"/>
      <c r="Q81" s="704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25">
      <c r="A82" s="164">
        <v>10</v>
      </c>
      <c r="B82" s="699"/>
      <c r="C82" s="699"/>
      <c r="D82" s="699"/>
      <c r="E82" s="699"/>
      <c r="F82" s="700"/>
      <c r="G82" s="701"/>
      <c r="H82" s="701"/>
      <c r="I82" s="701"/>
      <c r="J82" s="702"/>
      <c r="K82" s="702"/>
      <c r="L82" s="702"/>
      <c r="M82" s="702"/>
      <c r="N82" s="168"/>
      <c r="O82" s="703"/>
      <c r="P82" s="704"/>
      <c r="Q82" s="704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25">
      <c r="A83" s="164">
        <v>11</v>
      </c>
      <c r="B83" s="732"/>
      <c r="C83" s="699"/>
      <c r="D83" s="699"/>
      <c r="E83" s="699"/>
      <c r="F83" s="700"/>
      <c r="G83" s="701"/>
      <c r="H83" s="701"/>
      <c r="I83" s="701"/>
      <c r="J83" s="702"/>
      <c r="K83" s="702"/>
      <c r="L83" s="702"/>
      <c r="M83" s="702"/>
      <c r="N83" s="168"/>
      <c r="O83" s="703"/>
      <c r="P83" s="704"/>
      <c r="Q83" s="704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25">
      <c r="A84" s="164">
        <v>12</v>
      </c>
      <c r="B84" s="732"/>
      <c r="C84" s="699"/>
      <c r="D84" s="699"/>
      <c r="E84" s="699"/>
      <c r="F84" s="700"/>
      <c r="G84" s="701"/>
      <c r="H84" s="701"/>
      <c r="I84" s="701"/>
      <c r="J84" s="702"/>
      <c r="K84" s="702"/>
      <c r="L84" s="702"/>
      <c r="M84" s="702"/>
      <c r="N84" s="168"/>
      <c r="O84" s="703"/>
      <c r="P84" s="704"/>
      <c r="Q84" s="704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25">
      <c r="A85" s="164">
        <v>13</v>
      </c>
      <c r="B85" s="732"/>
      <c r="C85" s="699"/>
      <c r="D85" s="699"/>
      <c r="E85" s="699"/>
      <c r="F85" s="700"/>
      <c r="G85" s="701"/>
      <c r="H85" s="701"/>
      <c r="I85" s="701"/>
      <c r="J85" s="702"/>
      <c r="K85" s="702"/>
      <c r="L85" s="702"/>
      <c r="M85" s="702"/>
      <c r="N85" s="168"/>
      <c r="O85" s="703"/>
      <c r="P85" s="704"/>
      <c r="Q85" s="704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25">
      <c r="A86" s="164">
        <v>14</v>
      </c>
      <c r="B86" s="732"/>
      <c r="C86" s="699"/>
      <c r="D86" s="699"/>
      <c r="E86" s="699"/>
      <c r="F86" s="700"/>
      <c r="G86" s="701"/>
      <c r="H86" s="701"/>
      <c r="I86" s="701"/>
      <c r="J86" s="702"/>
      <c r="K86" s="702"/>
      <c r="L86" s="702"/>
      <c r="M86" s="702"/>
      <c r="N86" s="168"/>
      <c r="O86" s="703"/>
      <c r="P86" s="704"/>
      <c r="Q86" s="704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25">
      <c r="A87" s="164">
        <v>15</v>
      </c>
      <c r="B87" s="732"/>
      <c r="C87" s="699"/>
      <c r="D87" s="699"/>
      <c r="E87" s="699"/>
      <c r="F87" s="700"/>
      <c r="G87" s="701"/>
      <c r="H87" s="701"/>
      <c r="I87" s="701"/>
      <c r="J87" s="702"/>
      <c r="K87" s="702"/>
      <c r="L87" s="702"/>
      <c r="M87" s="702"/>
      <c r="N87" s="168"/>
      <c r="O87" s="703"/>
      <c r="P87" s="704"/>
      <c r="Q87" s="704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25">
      <c r="A88" s="164">
        <v>16</v>
      </c>
      <c r="B88" s="732"/>
      <c r="C88" s="699"/>
      <c r="D88" s="699"/>
      <c r="E88" s="699"/>
      <c r="F88" s="700"/>
      <c r="G88" s="701"/>
      <c r="H88" s="701"/>
      <c r="I88" s="701"/>
      <c r="J88" s="702"/>
      <c r="K88" s="702"/>
      <c r="L88" s="702"/>
      <c r="M88" s="702"/>
      <c r="N88" s="168"/>
      <c r="O88" s="703"/>
      <c r="P88" s="704"/>
      <c r="Q88" s="704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25">
      <c r="A89" s="164">
        <v>17</v>
      </c>
      <c r="B89" s="732"/>
      <c r="C89" s="699"/>
      <c r="D89" s="699"/>
      <c r="E89" s="699"/>
      <c r="F89" s="700"/>
      <c r="G89" s="701"/>
      <c r="H89" s="701"/>
      <c r="I89" s="701"/>
      <c r="J89" s="702"/>
      <c r="K89" s="702"/>
      <c r="L89" s="702"/>
      <c r="M89" s="702"/>
      <c r="N89" s="168"/>
      <c r="O89" s="703"/>
      <c r="P89" s="704"/>
      <c r="Q89" s="704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25">
      <c r="A90" s="164">
        <v>18</v>
      </c>
      <c r="B90" s="732"/>
      <c r="C90" s="699"/>
      <c r="D90" s="699"/>
      <c r="E90" s="699"/>
      <c r="F90" s="700"/>
      <c r="G90" s="701"/>
      <c r="H90" s="701"/>
      <c r="I90" s="701"/>
      <c r="J90" s="702"/>
      <c r="K90" s="702"/>
      <c r="L90" s="702"/>
      <c r="M90" s="702"/>
      <c r="N90" s="168"/>
      <c r="O90" s="703"/>
      <c r="P90" s="704"/>
      <c r="Q90" s="704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25">
      <c r="A91" s="164">
        <v>19</v>
      </c>
      <c r="B91" s="732"/>
      <c r="C91" s="699"/>
      <c r="D91" s="699"/>
      <c r="E91" s="699"/>
      <c r="F91" s="700"/>
      <c r="G91" s="701"/>
      <c r="H91" s="701"/>
      <c r="I91" s="701"/>
      <c r="J91" s="702"/>
      <c r="K91" s="702"/>
      <c r="L91" s="702"/>
      <c r="M91" s="702"/>
      <c r="N91" s="168"/>
      <c r="O91" s="703"/>
      <c r="P91" s="704"/>
      <c r="Q91" s="704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25">
      <c r="A92" s="164">
        <v>20</v>
      </c>
      <c r="B92" s="732"/>
      <c r="C92" s="699"/>
      <c r="D92" s="699"/>
      <c r="E92" s="699"/>
      <c r="F92" s="700"/>
      <c r="G92" s="701"/>
      <c r="H92" s="701"/>
      <c r="I92" s="701"/>
      <c r="J92" s="702"/>
      <c r="K92" s="702"/>
      <c r="L92" s="702"/>
      <c r="M92" s="702"/>
      <c r="N92" s="168"/>
      <c r="O92" s="703"/>
      <c r="P92" s="704"/>
      <c r="Q92" s="704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25">
      <c r="A93" s="164">
        <v>21</v>
      </c>
      <c r="B93" s="733"/>
      <c r="C93" s="727"/>
      <c r="D93" s="727"/>
      <c r="E93" s="727"/>
      <c r="F93" s="728"/>
      <c r="G93" s="690" t="s">
        <v>274</v>
      </c>
      <c r="H93" s="691"/>
      <c r="I93" s="691"/>
      <c r="J93" s="692"/>
      <c r="K93" s="692"/>
      <c r="L93" s="692"/>
      <c r="M93" s="165">
        <v>1</v>
      </c>
      <c r="N93" s="171">
        <f>SUM(N73:N92)</f>
        <v>0</v>
      </c>
      <c r="O93" s="693"/>
      <c r="P93" s="694"/>
      <c r="Q93" s="695"/>
      <c r="R93" s="172"/>
      <c r="S93" s="173">
        <f>SUM(S73:S92)</f>
        <v>0</v>
      </c>
    </row>
    <row r="94" spans="1:19" ht="30" customHeight="1" x14ac:dyDescent="0.25">
      <c r="A94" s="166">
        <v>22</v>
      </c>
      <c r="B94" s="727"/>
      <c r="C94" s="727"/>
      <c r="D94" s="727"/>
      <c r="E94" s="727"/>
      <c r="F94" s="728"/>
      <c r="G94" s="696" t="s">
        <v>275</v>
      </c>
      <c r="H94" s="697"/>
      <c r="I94" s="697"/>
      <c r="J94" s="697"/>
      <c r="K94" s="697"/>
      <c r="L94" s="692"/>
      <c r="M94" s="165">
        <v>1</v>
      </c>
      <c r="N94" s="171">
        <f>N93</f>
        <v>0</v>
      </c>
      <c r="O94" s="698"/>
      <c r="P94" s="689"/>
      <c r="Q94" s="689"/>
      <c r="R94" s="143"/>
      <c r="S94" s="174">
        <f>S93</f>
        <v>0</v>
      </c>
    </row>
    <row r="95" spans="1:19" ht="15" customHeight="1" x14ac:dyDescent="0.25">
      <c r="A95" s="414"/>
      <c r="B95" s="415"/>
      <c r="C95" s="415"/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15"/>
      <c r="S95" s="416"/>
    </row>
    <row r="96" spans="1:19" ht="26.25" customHeight="1" x14ac:dyDescent="0.25">
      <c r="A96" s="471">
        <v>45292</v>
      </c>
      <c r="B96" s="472"/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72"/>
      <c r="O96" s="472"/>
      <c r="P96" s="472"/>
      <c r="Q96" s="472"/>
      <c r="R96" s="472"/>
      <c r="S96" s="163" t="s">
        <v>276</v>
      </c>
    </row>
    <row r="97" spans="1:19" ht="20.25" x14ac:dyDescent="0.25">
      <c r="A97" s="66"/>
      <c r="B97" s="67"/>
      <c r="C97" s="67"/>
      <c r="D97" s="67"/>
      <c r="E97" s="729" t="s">
        <v>98</v>
      </c>
      <c r="F97" s="730"/>
      <c r="G97" s="730"/>
      <c r="H97" s="730"/>
      <c r="I97" s="730"/>
      <c r="J97" s="730"/>
      <c r="K97" s="730"/>
      <c r="L97" s="730"/>
      <c r="M97" s="730"/>
      <c r="N97" s="730"/>
      <c r="O97" s="730"/>
      <c r="P97" s="73"/>
      <c r="Q97" s="73"/>
      <c r="R97" s="73"/>
      <c r="S97" s="74"/>
    </row>
    <row r="98" spans="1:19" ht="22.5" customHeight="1" x14ac:dyDescent="0.25">
      <c r="A98" s="68"/>
      <c r="B98" s="69"/>
      <c r="C98" s="69"/>
      <c r="D98" s="69"/>
      <c r="E98" s="731"/>
      <c r="F98" s="731"/>
      <c r="G98" s="731"/>
      <c r="H98" s="731"/>
      <c r="I98" s="731"/>
      <c r="J98" s="731"/>
      <c r="K98" s="731"/>
      <c r="L98" s="731"/>
      <c r="M98" s="731"/>
      <c r="N98" s="731"/>
      <c r="O98" s="731"/>
      <c r="P98" s="476" t="s">
        <v>277</v>
      </c>
      <c r="Q98" s="400"/>
      <c r="R98" s="400"/>
      <c r="S98" s="401"/>
    </row>
    <row r="99" spans="1:19" ht="15" customHeight="1" x14ac:dyDescent="0.25">
      <c r="A99" s="68"/>
      <c r="B99" s="69"/>
      <c r="C99" s="69"/>
      <c r="D99" s="69"/>
      <c r="E99" s="731"/>
      <c r="F99" s="731"/>
      <c r="G99" s="731"/>
      <c r="H99" s="731"/>
      <c r="I99" s="731"/>
      <c r="J99" s="731"/>
      <c r="K99" s="731"/>
      <c r="L99" s="731"/>
      <c r="M99" s="731"/>
      <c r="N99" s="731"/>
      <c r="O99" s="731"/>
      <c r="P99" s="402"/>
      <c r="Q99" s="402"/>
      <c r="R99" s="402"/>
      <c r="S99" s="401"/>
    </row>
    <row r="100" spans="1:19" ht="15" customHeight="1" x14ac:dyDescent="0.25">
      <c r="A100" s="68"/>
      <c r="B100" s="69"/>
      <c r="C100" s="69"/>
      <c r="D100" s="69"/>
      <c r="E100" s="731"/>
      <c r="F100" s="731"/>
      <c r="G100" s="731"/>
      <c r="H100" s="731"/>
      <c r="I100" s="731"/>
      <c r="J100" s="731"/>
      <c r="K100" s="731"/>
      <c r="L100" s="731"/>
      <c r="M100" s="731"/>
      <c r="N100" s="731"/>
      <c r="O100" s="731"/>
      <c r="P100" s="402"/>
      <c r="Q100" s="402"/>
      <c r="R100" s="402"/>
      <c r="S100" s="401"/>
    </row>
    <row r="101" spans="1:19" ht="15" customHeight="1" x14ac:dyDescent="0.25">
      <c r="A101" s="68"/>
      <c r="B101" s="69"/>
      <c r="C101" s="70" t="s">
        <v>96</v>
      </c>
      <c r="D101" s="71"/>
      <c r="E101" s="731"/>
      <c r="F101" s="731"/>
      <c r="G101" s="731"/>
      <c r="H101" s="731"/>
      <c r="I101" s="731"/>
      <c r="J101" s="731"/>
      <c r="K101" s="731"/>
      <c r="L101" s="731"/>
      <c r="M101" s="731"/>
      <c r="N101" s="731"/>
      <c r="O101" s="731"/>
      <c r="P101" s="400"/>
      <c r="Q101" s="400"/>
      <c r="R101" s="400"/>
      <c r="S101" s="401"/>
    </row>
    <row r="102" spans="1:19" ht="15.75" customHeight="1" x14ac:dyDescent="0.25">
      <c r="A102" s="68"/>
      <c r="B102" s="62"/>
      <c r="C102" s="62"/>
      <c r="D102" s="62"/>
      <c r="E102" s="731"/>
      <c r="F102" s="731"/>
      <c r="G102" s="731"/>
      <c r="H102" s="731"/>
      <c r="I102" s="731"/>
      <c r="J102" s="731"/>
      <c r="K102" s="731"/>
      <c r="L102" s="731"/>
      <c r="M102" s="731"/>
      <c r="N102" s="731"/>
      <c r="O102" s="731"/>
      <c r="P102" s="402"/>
      <c r="Q102" s="402"/>
      <c r="R102" s="402"/>
      <c r="S102" s="401"/>
    </row>
    <row r="103" spans="1:19" ht="23.25" x14ac:dyDescent="0.35">
      <c r="A103" s="403" t="s">
        <v>97</v>
      </c>
      <c r="B103" s="404"/>
      <c r="C103" s="404"/>
      <c r="D103" s="404"/>
      <c r="E103" s="725">
        <f>E8</f>
        <v>2025</v>
      </c>
      <c r="F103" s="726"/>
      <c r="G103" s="428" t="s">
        <v>287</v>
      </c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30"/>
    </row>
    <row r="104" spans="1:19" ht="18" customHeight="1" x14ac:dyDescent="0.25">
      <c r="A104" s="391" t="s">
        <v>1</v>
      </c>
      <c r="B104" s="392"/>
      <c r="C104" s="392"/>
      <c r="D104" s="392"/>
      <c r="E104" s="392"/>
      <c r="F104" s="392"/>
      <c r="G104" s="392"/>
      <c r="H104" s="393"/>
      <c r="I104" s="393"/>
      <c r="J104" s="392"/>
      <c r="K104" s="392"/>
      <c r="L104" s="392"/>
      <c r="M104" s="394"/>
      <c r="N104" s="395" t="s">
        <v>0</v>
      </c>
      <c r="O104" s="221"/>
      <c r="P104" s="221"/>
      <c r="Q104" s="221"/>
      <c r="R104" s="221"/>
      <c r="S104" s="222"/>
    </row>
    <row r="105" spans="1:19" ht="30" customHeight="1" x14ac:dyDescent="0.25">
      <c r="A105" s="431" t="str">
        <f>IF($A$10="","",$A$10)</f>
        <v/>
      </c>
      <c r="B105" s="432"/>
      <c r="C105" s="432"/>
      <c r="D105" s="432"/>
      <c r="E105" s="432"/>
      <c r="F105" s="432"/>
      <c r="G105" s="432"/>
      <c r="H105" s="432"/>
      <c r="I105" s="432"/>
      <c r="J105" s="432"/>
      <c r="K105" s="432"/>
      <c r="L105" s="432"/>
      <c r="M105" s="433"/>
      <c r="N105" s="385" t="str">
        <f>IF($N$10="","",$N$10)</f>
        <v/>
      </c>
      <c r="O105" s="327"/>
      <c r="P105" s="327"/>
      <c r="Q105" s="327"/>
      <c r="R105" s="327"/>
      <c r="S105" s="329"/>
    </row>
    <row r="106" spans="1:19" ht="13.5" customHeight="1" x14ac:dyDescent="0.25">
      <c r="A106" s="386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8"/>
    </row>
    <row r="107" spans="1:19" ht="25.5" customHeight="1" x14ac:dyDescent="0.25">
      <c r="A107" s="707" t="s">
        <v>249</v>
      </c>
      <c r="B107" s="709" t="s">
        <v>267</v>
      </c>
      <c r="C107" s="710"/>
      <c r="D107" s="710"/>
      <c r="E107" s="710"/>
      <c r="F107" s="711"/>
      <c r="G107" s="714" t="s">
        <v>268</v>
      </c>
      <c r="H107" s="715"/>
      <c r="I107" s="715"/>
      <c r="J107" s="718" t="s">
        <v>269</v>
      </c>
      <c r="K107" s="719"/>
      <c r="L107" s="719"/>
      <c r="M107" s="719"/>
      <c r="N107" s="720" t="s">
        <v>270</v>
      </c>
      <c r="O107" s="721" t="s">
        <v>271</v>
      </c>
      <c r="P107" s="722"/>
      <c r="Q107" s="722"/>
      <c r="R107" s="707" t="s">
        <v>272</v>
      </c>
      <c r="S107" s="721" t="s">
        <v>273</v>
      </c>
    </row>
    <row r="108" spans="1:19" ht="24" customHeight="1" x14ac:dyDescent="0.25">
      <c r="A108" s="708"/>
      <c r="B108" s="712"/>
      <c r="C108" s="712"/>
      <c r="D108" s="712"/>
      <c r="E108" s="712"/>
      <c r="F108" s="713"/>
      <c r="G108" s="716"/>
      <c r="H108" s="717"/>
      <c r="I108" s="717"/>
      <c r="J108" s="708"/>
      <c r="K108" s="708"/>
      <c r="L108" s="708"/>
      <c r="M108" s="708"/>
      <c r="N108" s="708"/>
      <c r="O108" s="723"/>
      <c r="P108" s="723"/>
      <c r="Q108" s="723"/>
      <c r="R108" s="724"/>
      <c r="S108" s="723"/>
    </row>
    <row r="109" spans="1:19" ht="36" customHeight="1" x14ac:dyDescent="0.25">
      <c r="A109" s="164">
        <v>1</v>
      </c>
      <c r="B109" s="699"/>
      <c r="C109" s="699"/>
      <c r="D109" s="699"/>
      <c r="E109" s="699"/>
      <c r="F109" s="700"/>
      <c r="G109" s="701"/>
      <c r="H109" s="701"/>
      <c r="I109" s="701"/>
      <c r="J109" s="702"/>
      <c r="K109" s="702"/>
      <c r="L109" s="702"/>
      <c r="M109" s="702"/>
      <c r="N109" s="168"/>
      <c r="O109" s="703"/>
      <c r="P109" s="704"/>
      <c r="Q109" s="704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25">
      <c r="A110" s="164">
        <v>2</v>
      </c>
      <c r="B110" s="699"/>
      <c r="C110" s="699"/>
      <c r="D110" s="699"/>
      <c r="E110" s="699"/>
      <c r="F110" s="700"/>
      <c r="G110" s="701"/>
      <c r="H110" s="701"/>
      <c r="I110" s="701"/>
      <c r="J110" s="702"/>
      <c r="K110" s="702"/>
      <c r="L110" s="702"/>
      <c r="M110" s="702"/>
      <c r="N110" s="168"/>
      <c r="O110" s="703"/>
      <c r="P110" s="704"/>
      <c r="Q110" s="704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25">
      <c r="A111" s="164">
        <v>3</v>
      </c>
      <c r="B111" s="699"/>
      <c r="C111" s="699"/>
      <c r="D111" s="699"/>
      <c r="E111" s="699"/>
      <c r="F111" s="700"/>
      <c r="G111" s="701"/>
      <c r="H111" s="701"/>
      <c r="I111" s="701"/>
      <c r="J111" s="702"/>
      <c r="K111" s="702"/>
      <c r="L111" s="702"/>
      <c r="M111" s="702"/>
      <c r="N111" s="168"/>
      <c r="O111" s="703"/>
      <c r="P111" s="704"/>
      <c r="Q111" s="704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25">
      <c r="A112" s="164">
        <v>4</v>
      </c>
      <c r="B112" s="699"/>
      <c r="C112" s="699"/>
      <c r="D112" s="699"/>
      <c r="E112" s="699"/>
      <c r="F112" s="700"/>
      <c r="G112" s="701"/>
      <c r="H112" s="701"/>
      <c r="I112" s="701"/>
      <c r="J112" s="702"/>
      <c r="K112" s="702"/>
      <c r="L112" s="702"/>
      <c r="M112" s="702"/>
      <c r="N112" s="168"/>
      <c r="O112" s="703"/>
      <c r="P112" s="704"/>
      <c r="Q112" s="704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25">
      <c r="A113" s="164">
        <v>5</v>
      </c>
      <c r="B113" s="699"/>
      <c r="C113" s="699"/>
      <c r="D113" s="699"/>
      <c r="E113" s="699"/>
      <c r="F113" s="700"/>
      <c r="G113" s="701"/>
      <c r="H113" s="701"/>
      <c r="I113" s="701"/>
      <c r="J113" s="702"/>
      <c r="K113" s="702"/>
      <c r="L113" s="702"/>
      <c r="M113" s="702"/>
      <c r="N113" s="168"/>
      <c r="O113" s="703"/>
      <c r="P113" s="704"/>
      <c r="Q113" s="704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25">
      <c r="A114" s="164">
        <v>6</v>
      </c>
      <c r="B114" s="699"/>
      <c r="C114" s="699"/>
      <c r="D114" s="699"/>
      <c r="E114" s="699"/>
      <c r="F114" s="700"/>
      <c r="G114" s="701"/>
      <c r="H114" s="701"/>
      <c r="I114" s="701"/>
      <c r="J114" s="702"/>
      <c r="K114" s="702"/>
      <c r="L114" s="702"/>
      <c r="M114" s="702"/>
      <c r="N114" s="168"/>
      <c r="O114" s="703"/>
      <c r="P114" s="704"/>
      <c r="Q114" s="704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25">
      <c r="A115" s="164">
        <v>7</v>
      </c>
      <c r="B115" s="699"/>
      <c r="C115" s="699"/>
      <c r="D115" s="699"/>
      <c r="E115" s="699"/>
      <c r="F115" s="700"/>
      <c r="G115" s="701"/>
      <c r="H115" s="701"/>
      <c r="I115" s="701"/>
      <c r="J115" s="702"/>
      <c r="K115" s="702"/>
      <c r="L115" s="702"/>
      <c r="M115" s="702"/>
      <c r="N115" s="168"/>
      <c r="O115" s="703"/>
      <c r="P115" s="704"/>
      <c r="Q115" s="704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25">
      <c r="A116" s="164">
        <v>8</v>
      </c>
      <c r="B116" s="699"/>
      <c r="C116" s="699"/>
      <c r="D116" s="699"/>
      <c r="E116" s="699"/>
      <c r="F116" s="700"/>
      <c r="G116" s="701"/>
      <c r="H116" s="701"/>
      <c r="I116" s="701"/>
      <c r="J116" s="702"/>
      <c r="K116" s="702"/>
      <c r="L116" s="702"/>
      <c r="M116" s="702"/>
      <c r="N116" s="168"/>
      <c r="O116" s="703"/>
      <c r="P116" s="704"/>
      <c r="Q116" s="704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25">
      <c r="A117" s="164">
        <v>9</v>
      </c>
      <c r="B117" s="699"/>
      <c r="C117" s="699"/>
      <c r="D117" s="699"/>
      <c r="E117" s="699"/>
      <c r="F117" s="700"/>
      <c r="G117" s="701"/>
      <c r="H117" s="701"/>
      <c r="I117" s="701"/>
      <c r="J117" s="702"/>
      <c r="K117" s="702"/>
      <c r="L117" s="702"/>
      <c r="M117" s="702"/>
      <c r="N117" s="168"/>
      <c r="O117" s="703"/>
      <c r="P117" s="704"/>
      <c r="Q117" s="704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25">
      <c r="A118" s="164">
        <v>10</v>
      </c>
      <c r="B118" s="699"/>
      <c r="C118" s="699"/>
      <c r="D118" s="699"/>
      <c r="E118" s="699"/>
      <c r="F118" s="700"/>
      <c r="G118" s="701"/>
      <c r="H118" s="701"/>
      <c r="I118" s="701"/>
      <c r="J118" s="702"/>
      <c r="K118" s="702"/>
      <c r="L118" s="702"/>
      <c r="M118" s="702"/>
      <c r="N118" s="168"/>
      <c r="O118" s="703"/>
      <c r="P118" s="704"/>
      <c r="Q118" s="704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25">
      <c r="A119" s="164">
        <v>11</v>
      </c>
      <c r="B119" s="699"/>
      <c r="C119" s="699"/>
      <c r="D119" s="699"/>
      <c r="E119" s="699"/>
      <c r="F119" s="700"/>
      <c r="G119" s="701"/>
      <c r="H119" s="701"/>
      <c r="I119" s="701"/>
      <c r="J119" s="702"/>
      <c r="K119" s="702"/>
      <c r="L119" s="702"/>
      <c r="M119" s="702"/>
      <c r="N119" s="168"/>
      <c r="O119" s="703"/>
      <c r="P119" s="704"/>
      <c r="Q119" s="704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25">
      <c r="A120" s="164">
        <v>12</v>
      </c>
      <c r="B120" s="699"/>
      <c r="C120" s="699"/>
      <c r="D120" s="699"/>
      <c r="E120" s="699"/>
      <c r="F120" s="700"/>
      <c r="G120" s="701"/>
      <c r="H120" s="701"/>
      <c r="I120" s="701"/>
      <c r="J120" s="702"/>
      <c r="K120" s="702"/>
      <c r="L120" s="702"/>
      <c r="M120" s="702"/>
      <c r="N120" s="168"/>
      <c r="O120" s="703"/>
      <c r="P120" s="704"/>
      <c r="Q120" s="704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25">
      <c r="A121" s="164">
        <v>13</v>
      </c>
      <c r="B121" s="699"/>
      <c r="C121" s="699"/>
      <c r="D121" s="699"/>
      <c r="E121" s="699"/>
      <c r="F121" s="700"/>
      <c r="G121" s="701"/>
      <c r="H121" s="701"/>
      <c r="I121" s="701"/>
      <c r="J121" s="702"/>
      <c r="K121" s="702"/>
      <c r="L121" s="702"/>
      <c r="M121" s="702"/>
      <c r="N121" s="168"/>
      <c r="O121" s="703"/>
      <c r="P121" s="704"/>
      <c r="Q121" s="704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25">
      <c r="A122" s="164">
        <v>14</v>
      </c>
      <c r="B122" s="705"/>
      <c r="C122" s="705"/>
      <c r="D122" s="705"/>
      <c r="E122" s="705"/>
      <c r="F122" s="706"/>
      <c r="G122" s="701"/>
      <c r="H122" s="701"/>
      <c r="I122" s="701"/>
      <c r="J122" s="702"/>
      <c r="K122" s="702"/>
      <c r="L122" s="702"/>
      <c r="M122" s="702"/>
      <c r="N122" s="168"/>
      <c r="O122" s="703"/>
      <c r="P122" s="704"/>
      <c r="Q122" s="704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25">
      <c r="A123" s="164">
        <v>15</v>
      </c>
      <c r="B123" s="699"/>
      <c r="C123" s="699"/>
      <c r="D123" s="699"/>
      <c r="E123" s="699"/>
      <c r="F123" s="700"/>
      <c r="G123" s="701"/>
      <c r="H123" s="701"/>
      <c r="I123" s="701"/>
      <c r="J123" s="702"/>
      <c r="K123" s="702"/>
      <c r="L123" s="702"/>
      <c r="M123" s="702"/>
      <c r="N123" s="168"/>
      <c r="O123" s="703"/>
      <c r="P123" s="704"/>
      <c r="Q123" s="704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25">
      <c r="A124" s="164">
        <v>16</v>
      </c>
      <c r="B124" s="699"/>
      <c r="C124" s="699"/>
      <c r="D124" s="699"/>
      <c r="E124" s="699"/>
      <c r="F124" s="700"/>
      <c r="G124" s="701"/>
      <c r="H124" s="701"/>
      <c r="I124" s="701"/>
      <c r="J124" s="702"/>
      <c r="K124" s="702"/>
      <c r="L124" s="702"/>
      <c r="M124" s="702"/>
      <c r="N124" s="168"/>
      <c r="O124" s="703"/>
      <c r="P124" s="704"/>
      <c r="Q124" s="704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25">
      <c r="A125" s="164">
        <v>17</v>
      </c>
      <c r="B125" s="699"/>
      <c r="C125" s="699"/>
      <c r="D125" s="699"/>
      <c r="E125" s="699"/>
      <c r="F125" s="700"/>
      <c r="G125" s="701"/>
      <c r="H125" s="701"/>
      <c r="I125" s="701"/>
      <c r="J125" s="702"/>
      <c r="K125" s="702"/>
      <c r="L125" s="702"/>
      <c r="M125" s="702"/>
      <c r="N125" s="168"/>
      <c r="O125" s="703"/>
      <c r="P125" s="704"/>
      <c r="Q125" s="704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25">
      <c r="A126" s="164">
        <v>18</v>
      </c>
      <c r="B126" s="699"/>
      <c r="C126" s="699"/>
      <c r="D126" s="699"/>
      <c r="E126" s="699"/>
      <c r="F126" s="700"/>
      <c r="G126" s="701"/>
      <c r="H126" s="701"/>
      <c r="I126" s="701"/>
      <c r="J126" s="702"/>
      <c r="K126" s="702"/>
      <c r="L126" s="702"/>
      <c r="M126" s="702"/>
      <c r="N126" s="168"/>
      <c r="O126" s="703"/>
      <c r="P126" s="704"/>
      <c r="Q126" s="704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25">
      <c r="A127" s="164">
        <v>19</v>
      </c>
      <c r="B127" s="699"/>
      <c r="C127" s="699"/>
      <c r="D127" s="699"/>
      <c r="E127" s="699"/>
      <c r="F127" s="700"/>
      <c r="G127" s="701"/>
      <c r="H127" s="701"/>
      <c r="I127" s="701"/>
      <c r="J127" s="702"/>
      <c r="K127" s="702"/>
      <c r="L127" s="702"/>
      <c r="M127" s="702"/>
      <c r="N127" s="168"/>
      <c r="O127" s="703"/>
      <c r="P127" s="704"/>
      <c r="Q127" s="704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25">
      <c r="A128" s="164">
        <v>20</v>
      </c>
      <c r="B128" s="699"/>
      <c r="C128" s="699"/>
      <c r="D128" s="699"/>
      <c r="E128" s="699"/>
      <c r="F128" s="700"/>
      <c r="G128" s="701"/>
      <c r="H128" s="701"/>
      <c r="I128" s="701"/>
      <c r="J128" s="702"/>
      <c r="K128" s="702"/>
      <c r="L128" s="702"/>
      <c r="M128" s="702"/>
      <c r="N128" s="168"/>
      <c r="O128" s="703"/>
      <c r="P128" s="704"/>
      <c r="Q128" s="704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">
      <c r="A129" s="164">
        <v>25</v>
      </c>
      <c r="B129" s="688"/>
      <c r="C129" s="689"/>
      <c r="D129" s="689"/>
      <c r="E129" s="689"/>
      <c r="F129" s="488"/>
      <c r="G129" s="690" t="s">
        <v>274</v>
      </c>
      <c r="H129" s="691"/>
      <c r="I129" s="691"/>
      <c r="J129" s="692"/>
      <c r="K129" s="692"/>
      <c r="L129" s="692"/>
      <c r="M129" s="165">
        <v>1</v>
      </c>
      <c r="N129" s="171">
        <f>SUM(N109:N128)</f>
        <v>0</v>
      </c>
      <c r="O129" s="693"/>
      <c r="P129" s="694"/>
      <c r="Q129" s="695"/>
      <c r="R129" s="172"/>
      <c r="S129" s="173">
        <f>SUM(S109:S128)</f>
        <v>0</v>
      </c>
    </row>
    <row r="130" spans="1:19" ht="30" customHeight="1" x14ac:dyDescent="0.25">
      <c r="A130" s="166">
        <v>26</v>
      </c>
      <c r="B130" s="689"/>
      <c r="C130" s="689"/>
      <c r="D130" s="689"/>
      <c r="E130" s="689"/>
      <c r="F130" s="488"/>
      <c r="G130" s="696" t="s">
        <v>275</v>
      </c>
      <c r="H130" s="697"/>
      <c r="I130" s="697"/>
      <c r="J130" s="697"/>
      <c r="K130" s="697"/>
      <c r="L130" s="692"/>
      <c r="M130" s="165">
        <v>1</v>
      </c>
      <c r="N130" s="171">
        <f>N129</f>
        <v>0</v>
      </c>
      <c r="O130" s="698"/>
      <c r="P130" s="689"/>
      <c r="Q130" s="689"/>
      <c r="R130" s="143"/>
      <c r="S130" s="174">
        <f>S129</f>
        <v>0</v>
      </c>
    </row>
    <row r="131" spans="1:19" ht="15" customHeight="1" x14ac:dyDescent="0.25">
      <c r="A131" s="414"/>
      <c r="B131" s="415"/>
      <c r="C131" s="415"/>
      <c r="D131" s="415"/>
      <c r="E131" s="415"/>
      <c r="F131" s="415"/>
      <c r="G131" s="415"/>
      <c r="H131" s="415"/>
      <c r="I131" s="415"/>
      <c r="J131" s="415"/>
      <c r="K131" s="415"/>
      <c r="L131" s="415"/>
      <c r="M131" s="415"/>
      <c r="N131" s="415"/>
      <c r="O131" s="415"/>
      <c r="P131" s="415"/>
      <c r="Q131" s="415"/>
      <c r="R131" s="415"/>
      <c r="S131" s="416"/>
    </row>
    <row r="132" spans="1:19" ht="26.25" customHeight="1" x14ac:dyDescent="0.25">
      <c r="A132" s="471">
        <v>45292</v>
      </c>
      <c r="B132" s="472"/>
      <c r="C132" s="472"/>
      <c r="D132" s="472"/>
      <c r="E132" s="472"/>
      <c r="F132" s="472"/>
      <c r="G132" s="472"/>
      <c r="H132" s="472"/>
      <c r="I132" s="472"/>
      <c r="J132" s="472"/>
      <c r="K132" s="472"/>
      <c r="L132" s="472"/>
      <c r="M132" s="472"/>
      <c r="N132" s="472"/>
      <c r="O132" s="472"/>
      <c r="P132" s="472"/>
      <c r="Q132" s="472"/>
      <c r="R132" s="472"/>
      <c r="S132" s="163" t="s">
        <v>278</v>
      </c>
    </row>
  </sheetData>
  <mergeCells count="345"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40625" defaultRowHeight="15" customHeight="1" x14ac:dyDescent="0.25"/>
  <cols>
    <col min="1" max="1" width="10.7109375" style="111" customWidth="1"/>
    <col min="2" max="2" width="12.28515625" style="111" customWidth="1"/>
    <col min="3" max="3" width="11.85546875" style="111" bestFit="1" customWidth="1"/>
    <col min="4" max="4" width="11.5703125" style="111" customWidth="1"/>
    <col min="5" max="5" width="12.140625" style="111" bestFit="1" customWidth="1"/>
    <col min="6" max="6" width="9.5703125" style="111" bestFit="1" customWidth="1"/>
    <col min="7" max="7" width="10.5703125" style="111" customWidth="1"/>
    <col min="8" max="8" width="1.7109375" style="111" customWidth="1"/>
    <col min="9" max="9" width="11.28515625" style="111" customWidth="1"/>
    <col min="10" max="10" width="9.140625" style="111"/>
    <col min="11" max="11" width="14.140625" style="111" customWidth="1"/>
    <col min="12" max="12" width="8.5703125" style="111" customWidth="1"/>
    <col min="13" max="16384" width="9.140625" style="111"/>
  </cols>
  <sheetData>
    <row r="1" spans="1:10" ht="15.75" customHeight="1" x14ac:dyDescent="0.25">
      <c r="A1" s="175"/>
      <c r="B1" s="62"/>
      <c r="C1" s="144"/>
      <c r="D1" s="144"/>
      <c r="E1" s="146"/>
      <c r="F1" s="146"/>
      <c r="G1" s="145"/>
    </row>
    <row r="2" spans="1:10" ht="20.25" x14ac:dyDescent="0.3">
      <c r="A2" s="403" t="s">
        <v>97</v>
      </c>
      <c r="B2" s="404"/>
      <c r="C2" s="72">
        <f>'Schedule 18TE'!$E$103</f>
        <v>2025</v>
      </c>
      <c r="D2" s="776"/>
      <c r="E2" s="776"/>
      <c r="F2" s="776"/>
      <c r="G2" s="777"/>
    </row>
    <row r="3" spans="1:10" ht="18" customHeight="1" x14ac:dyDescent="0.25">
      <c r="A3" s="386"/>
      <c r="B3" s="387"/>
      <c r="C3" s="387"/>
      <c r="D3" s="387"/>
      <c r="E3" s="387"/>
      <c r="F3" s="387"/>
      <c r="G3" s="388"/>
    </row>
    <row r="4" spans="1:10" ht="33" customHeight="1" x14ac:dyDescent="0.25">
      <c r="A4" s="152" t="s">
        <v>257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279</v>
      </c>
      <c r="J4" s="178" t="s">
        <v>280</v>
      </c>
    </row>
    <row r="5" spans="1:10" ht="30" customHeight="1" x14ac:dyDescent="0.25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25">
      <c r="A6" s="155">
        <f>'Schedule 18TE'!$E$103-1</f>
        <v>2024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25">
      <c r="A7" s="184">
        <f>'Schedule 18TE'!$E$103-2</f>
        <v>2023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25">
      <c r="A8" s="155">
        <f>'Schedule 18TE'!$E$103-3</f>
        <v>2022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25">
      <c r="A9" s="184">
        <f>'Schedule 18TE'!$E$103-4</f>
        <v>2021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25">
      <c r="A10" s="155">
        <f>'Schedule 18TE'!$E$103-5</f>
        <v>2020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25">
      <c r="A11" s="184">
        <f>'Schedule 18TE'!$E$103-6</f>
        <v>2019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25">
      <c r="A12" s="155">
        <f>'Schedule 18TE'!$E$103-7</f>
        <v>2018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25">
      <c r="A13" s="184">
        <f>'Schedule 18TE'!$E$103-8</f>
        <v>2017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25">
      <c r="A14" s="155">
        <f>'Schedule 18TE'!$E$103-9</f>
        <v>2016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25">
      <c r="A15" s="184">
        <f>'Schedule 18TE'!$E$103-10</f>
        <v>2015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25">
      <c r="A16" s="155">
        <f>'Schedule 18TE'!$E$103-11</f>
        <v>2014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25">
      <c r="A17" s="184">
        <f>'Schedule 18TE'!$E$103-12</f>
        <v>2013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25">
      <c r="A18" s="155">
        <f>'Schedule 18TE'!$E$103-13</f>
        <v>2012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25">
      <c r="A19" s="184">
        <f>'Schedule 18TE'!$E$103-14</f>
        <v>2011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25">
      <c r="A20" s="155">
        <f>'Schedule 18TE'!$E$103-15</f>
        <v>2010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25">
      <c r="A21" s="184">
        <f>'Schedule 18TE'!$E$103-16</f>
        <v>2009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25">
      <c r="A22" s="151" t="s">
        <v>281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25">
      <c r="A23" s="147"/>
      <c r="B23" s="147"/>
      <c r="C23" s="147"/>
      <c r="D23" s="147"/>
      <c r="E23" s="147"/>
      <c r="F23" s="147"/>
      <c r="G23" s="147"/>
    </row>
    <row r="24" spans="1:7" ht="30" customHeight="1" x14ac:dyDescent="0.25">
      <c r="A24" s="147"/>
      <c r="B24" s="147"/>
      <c r="C24" s="147"/>
      <c r="D24" s="147"/>
      <c r="E24" s="147"/>
      <c r="F24" s="147"/>
      <c r="G24" s="147"/>
    </row>
    <row r="25" spans="1:7" ht="15" customHeight="1" x14ac:dyDescent="0.25">
      <c r="A25" s="147"/>
      <c r="B25" s="147"/>
      <c r="C25" s="147"/>
      <c r="D25" s="147"/>
      <c r="E25" s="147"/>
      <c r="F25" s="147"/>
      <c r="G25" s="147"/>
    </row>
    <row r="26" spans="1:7" ht="24" customHeight="1" x14ac:dyDescent="0.25"/>
    <row r="27" spans="1:7" ht="30" customHeight="1" x14ac:dyDescent="0.25"/>
    <row r="28" spans="1:7" ht="30" customHeight="1" x14ac:dyDescent="0.25"/>
    <row r="29" spans="1:7" ht="30.75" customHeight="1" x14ac:dyDescent="0.25"/>
    <row r="30" spans="1:7" ht="30" customHeight="1" x14ac:dyDescent="0.25"/>
    <row r="31" spans="1:7" ht="30" customHeight="1" x14ac:dyDescent="0.25"/>
    <row r="32" spans="1:7" ht="29.25" customHeight="1" x14ac:dyDescent="0.25"/>
    <row r="33" ht="30" customHeight="1" x14ac:dyDescent="0.25"/>
    <row r="34" ht="30" customHeight="1" x14ac:dyDescent="0.25"/>
    <row r="35" ht="30" customHeight="1" x14ac:dyDescent="0.25"/>
    <row r="37" ht="15.75" customHeight="1" x14ac:dyDescent="0.25"/>
    <row r="38" ht="15.75" customHeight="1" x14ac:dyDescent="0.25"/>
    <row r="39" ht="24" customHeight="1" x14ac:dyDescent="0.25"/>
    <row r="40" ht="23.25" customHeight="1" x14ac:dyDescent="0.25"/>
    <row r="41" ht="24" customHeight="1" x14ac:dyDescent="0.25"/>
    <row r="42" ht="24" customHeight="1" x14ac:dyDescent="0.25"/>
    <row r="43" ht="24" customHeight="1" x14ac:dyDescent="0.25"/>
    <row r="47" ht="20.25" customHeight="1" x14ac:dyDescent="0.25"/>
    <row r="48" ht="20.25" customHeight="1" x14ac:dyDescent="0.25"/>
    <row r="49" ht="20.25" customHeight="1" x14ac:dyDescent="0.25"/>
    <row r="50" ht="20.25" customHeight="1" x14ac:dyDescent="0.25"/>
    <row r="51" ht="20.25" customHeight="1" x14ac:dyDescent="0.25"/>
    <row r="53" ht="20.25" customHeight="1" x14ac:dyDescent="0.25"/>
    <row r="63" ht="20.25" customHeight="1" x14ac:dyDescent="0.25"/>
    <row r="64" ht="20.25" customHeight="1" x14ac:dyDescent="0.25"/>
    <row r="65" ht="25.5" customHeight="1" x14ac:dyDescent="0.25"/>
    <row r="66" ht="25.5" customHeight="1" x14ac:dyDescent="0.25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7"/>
  <sheetViews>
    <sheetView workbookViewId="0">
      <selection activeCell="F16" sqref="F16"/>
    </sheetView>
  </sheetViews>
  <sheetFormatPr defaultRowHeight="15" x14ac:dyDescent="0.25"/>
  <cols>
    <col min="1" max="1" width="47.140625" bestFit="1" customWidth="1"/>
  </cols>
  <sheetData>
    <row r="1" spans="1:2" s="111" customFormat="1" x14ac:dyDescent="0.25"/>
    <row r="2" spans="1:2" s="111" customFormat="1" x14ac:dyDescent="0.25">
      <c r="A2" s="111" t="s">
        <v>313</v>
      </c>
      <c r="B2" s="111" t="s">
        <v>312</v>
      </c>
    </row>
    <row r="3" spans="1:2" s="193" customFormat="1" x14ac:dyDescent="0.25">
      <c r="A3" s="193" t="s">
        <v>320</v>
      </c>
      <c r="B3" s="193">
        <v>1080054</v>
      </c>
    </row>
    <row r="4" spans="1:2" s="191" customFormat="1" x14ac:dyDescent="0.25">
      <c r="A4" s="194" t="s">
        <v>211</v>
      </c>
      <c r="B4" s="194">
        <v>1080046</v>
      </c>
    </row>
    <row r="5" spans="1:2" x14ac:dyDescent="0.25">
      <c r="A5" s="194" t="s">
        <v>212</v>
      </c>
      <c r="B5" s="194">
        <v>1080041</v>
      </c>
    </row>
    <row r="6" spans="1:2" x14ac:dyDescent="0.25">
      <c r="A6" s="194" t="s">
        <v>317</v>
      </c>
      <c r="B6" s="194">
        <v>1080051</v>
      </c>
    </row>
    <row r="7" spans="1:2" s="111" customFormat="1" x14ac:dyDescent="0.25">
      <c r="A7" s="194" t="s">
        <v>315</v>
      </c>
      <c r="B7" s="194">
        <v>1080049</v>
      </c>
    </row>
    <row r="8" spans="1:2" x14ac:dyDescent="0.25">
      <c r="A8" s="194" t="s">
        <v>314</v>
      </c>
      <c r="B8" s="194">
        <v>1080048</v>
      </c>
    </row>
    <row r="9" spans="1:2" x14ac:dyDescent="0.25">
      <c r="A9" s="194" t="s">
        <v>316</v>
      </c>
      <c r="B9" s="194">
        <v>1080050</v>
      </c>
    </row>
    <row r="10" spans="1:2" x14ac:dyDescent="0.25">
      <c r="A10" s="194" t="s">
        <v>319</v>
      </c>
      <c r="B10" s="194">
        <v>1080004</v>
      </c>
    </row>
    <row r="11" spans="1:2" x14ac:dyDescent="0.25">
      <c r="A11" s="194" t="s">
        <v>213</v>
      </c>
      <c r="B11" s="194">
        <v>1080003</v>
      </c>
    </row>
    <row r="12" spans="1:2" x14ac:dyDescent="0.25">
      <c r="A12" s="194" t="s">
        <v>214</v>
      </c>
      <c r="B12" s="194">
        <v>1080005</v>
      </c>
    </row>
    <row r="13" spans="1:2" x14ac:dyDescent="0.25">
      <c r="A13" s="194" t="s">
        <v>215</v>
      </c>
      <c r="B13" s="194">
        <v>1080039</v>
      </c>
    </row>
    <row r="14" spans="1:2" x14ac:dyDescent="0.25">
      <c r="A14" s="194" t="s">
        <v>311</v>
      </c>
      <c r="B14" s="194">
        <v>1080006</v>
      </c>
    </row>
    <row r="15" spans="1:2" x14ac:dyDescent="0.25">
      <c r="A15" s="194" t="s">
        <v>216</v>
      </c>
      <c r="B15" s="194">
        <v>1080008</v>
      </c>
    </row>
    <row r="16" spans="1:2" x14ac:dyDescent="0.25">
      <c r="A16" s="194" t="s">
        <v>217</v>
      </c>
      <c r="B16" s="194">
        <v>1080009</v>
      </c>
    </row>
    <row r="17" spans="1:2" x14ac:dyDescent="0.25">
      <c r="A17" s="194" t="s">
        <v>218</v>
      </c>
      <c r="B17" s="194">
        <v>1080010</v>
      </c>
    </row>
    <row r="18" spans="1:2" x14ac:dyDescent="0.25">
      <c r="A18" s="194" t="s">
        <v>219</v>
      </c>
      <c r="B18" s="194">
        <v>1080011</v>
      </c>
    </row>
    <row r="19" spans="1:2" x14ac:dyDescent="0.25">
      <c r="A19" s="194" t="s">
        <v>220</v>
      </c>
      <c r="B19" s="194">
        <v>1080012</v>
      </c>
    </row>
    <row r="20" spans="1:2" x14ac:dyDescent="0.25">
      <c r="A20" s="194" t="s">
        <v>221</v>
      </c>
      <c r="B20" s="194">
        <v>1080013</v>
      </c>
    </row>
    <row r="21" spans="1:2" x14ac:dyDescent="0.25">
      <c r="A21" s="194" t="s">
        <v>222</v>
      </c>
      <c r="B21" s="194">
        <v>1080014</v>
      </c>
    </row>
    <row r="22" spans="1:2" x14ac:dyDescent="0.25">
      <c r="A22" s="194" t="s">
        <v>223</v>
      </c>
      <c r="B22" s="194">
        <v>1080015</v>
      </c>
    </row>
    <row r="23" spans="1:2" x14ac:dyDescent="0.25">
      <c r="A23" s="194" t="s">
        <v>318</v>
      </c>
      <c r="B23" s="194">
        <v>1080016</v>
      </c>
    </row>
    <row r="24" spans="1:2" x14ac:dyDescent="0.25">
      <c r="A24" s="194" t="s">
        <v>224</v>
      </c>
      <c r="B24" s="194">
        <v>1080017</v>
      </c>
    </row>
    <row r="25" spans="1:2" s="111" customFormat="1" x14ac:dyDescent="0.25">
      <c r="A25" s="194" t="s">
        <v>225</v>
      </c>
      <c r="B25" s="194">
        <v>1080018</v>
      </c>
    </row>
    <row r="26" spans="1:2" x14ac:dyDescent="0.25">
      <c r="A26" s="194" t="s">
        <v>226</v>
      </c>
      <c r="B26" s="194">
        <v>1080019</v>
      </c>
    </row>
    <row r="27" spans="1:2" x14ac:dyDescent="0.25">
      <c r="A27" s="194" t="s">
        <v>227</v>
      </c>
      <c r="B27" s="194">
        <v>1080020</v>
      </c>
    </row>
    <row r="28" spans="1:2" x14ac:dyDescent="0.25">
      <c r="A28" s="194" t="s">
        <v>228</v>
      </c>
      <c r="B28" s="194">
        <v>1080022</v>
      </c>
    </row>
    <row r="29" spans="1:2" x14ac:dyDescent="0.25">
      <c r="A29" s="194" t="s">
        <v>229</v>
      </c>
      <c r="B29" s="194">
        <v>1080021</v>
      </c>
    </row>
    <row r="30" spans="1:2" x14ac:dyDescent="0.25">
      <c r="A30" s="194" t="s">
        <v>230</v>
      </c>
      <c r="B30" s="194">
        <v>1080024</v>
      </c>
    </row>
    <row r="31" spans="1:2" x14ac:dyDescent="0.25">
      <c r="A31" s="194" t="s">
        <v>231</v>
      </c>
      <c r="B31" s="194">
        <v>1080026</v>
      </c>
    </row>
    <row r="32" spans="1:2" x14ac:dyDescent="0.25">
      <c r="A32" s="194" t="s">
        <v>232</v>
      </c>
      <c r="B32" s="194">
        <v>1080027</v>
      </c>
    </row>
    <row r="33" spans="1:2" x14ac:dyDescent="0.25">
      <c r="A33" s="194" t="s">
        <v>233</v>
      </c>
      <c r="B33" s="194">
        <v>1080028</v>
      </c>
    </row>
    <row r="34" spans="1:2" s="111" customFormat="1" x14ac:dyDescent="0.25">
      <c r="A34" s="194" t="s">
        <v>234</v>
      </c>
      <c r="B34" s="194">
        <v>1080029</v>
      </c>
    </row>
    <row r="35" spans="1:2" x14ac:dyDescent="0.25">
      <c r="A35" s="194" t="s">
        <v>235</v>
      </c>
      <c r="B35" s="194">
        <v>1080030</v>
      </c>
    </row>
    <row r="36" spans="1:2" x14ac:dyDescent="0.25">
      <c r="A36" s="194" t="s">
        <v>236</v>
      </c>
      <c r="B36" s="194">
        <v>1080031</v>
      </c>
    </row>
    <row r="37" spans="1:2" x14ac:dyDescent="0.25">
      <c r="A37" s="194" t="s">
        <v>237</v>
      </c>
      <c r="B37" s="194">
        <v>1080023</v>
      </c>
    </row>
    <row r="38" spans="1:2" x14ac:dyDescent="0.25">
      <c r="A38" s="194" t="s">
        <v>238</v>
      </c>
      <c r="B38" s="194">
        <v>1080040</v>
      </c>
    </row>
    <row r="39" spans="1:2" x14ac:dyDescent="0.25">
      <c r="A39" s="194" t="s">
        <v>239</v>
      </c>
      <c r="B39" s="194">
        <v>1080032</v>
      </c>
    </row>
    <row r="40" spans="1:2" x14ac:dyDescent="0.25">
      <c r="A40" s="194" t="s">
        <v>240</v>
      </c>
      <c r="B40" s="194">
        <v>1080033</v>
      </c>
    </row>
    <row r="41" spans="1:2" x14ac:dyDescent="0.25">
      <c r="A41" s="194" t="s">
        <v>241</v>
      </c>
      <c r="B41" s="194">
        <v>1080034</v>
      </c>
    </row>
    <row r="42" spans="1:2" x14ac:dyDescent="0.25">
      <c r="A42" s="194" t="s">
        <v>242</v>
      </c>
      <c r="B42" s="194">
        <v>1080047</v>
      </c>
    </row>
    <row r="43" spans="1:2" x14ac:dyDescent="0.25">
      <c r="A43" s="194" t="s">
        <v>243</v>
      </c>
      <c r="B43" s="194">
        <v>1080035</v>
      </c>
    </row>
    <row r="44" spans="1:2" x14ac:dyDescent="0.25">
      <c r="A44" s="194" t="s">
        <v>244</v>
      </c>
      <c r="B44" s="194">
        <v>1080036</v>
      </c>
    </row>
    <row r="45" spans="1:2" x14ac:dyDescent="0.25">
      <c r="A45" s="194" t="s">
        <v>291</v>
      </c>
      <c r="B45" s="194">
        <v>1080052</v>
      </c>
    </row>
    <row r="46" spans="1:2" x14ac:dyDescent="0.25">
      <c r="A46" s="194" t="s">
        <v>245</v>
      </c>
      <c r="B46" s="194">
        <v>1080053</v>
      </c>
    </row>
    <row r="47" spans="1:2" x14ac:dyDescent="0.25">
      <c r="A47" s="141"/>
      <c r="B47" s="142"/>
    </row>
    <row r="48" spans="1:2" x14ac:dyDescent="0.25">
      <c r="A48" s="141"/>
      <c r="B48" s="142"/>
    </row>
    <row r="49" spans="1:2" x14ac:dyDescent="0.25">
      <c r="A49" s="141"/>
      <c r="B49" s="142"/>
    </row>
    <row r="50" spans="1:2" x14ac:dyDescent="0.25">
      <c r="A50" s="141"/>
      <c r="B50" s="142"/>
    </row>
    <row r="51" spans="1:2" x14ac:dyDescent="0.25">
      <c r="A51" s="141"/>
      <c r="B51" s="142"/>
    </row>
    <row r="52" spans="1:2" x14ac:dyDescent="0.25">
      <c r="A52" s="141"/>
      <c r="B52" s="142"/>
    </row>
    <row r="53" spans="1:2" x14ac:dyDescent="0.25">
      <c r="A53" s="141"/>
      <c r="B53" s="142"/>
    </row>
    <row r="54" spans="1:2" s="111" customFormat="1" x14ac:dyDescent="0.25">
      <c r="A54" s="141"/>
      <c r="B54" s="142"/>
    </row>
    <row r="55" spans="1:2" x14ac:dyDescent="0.25">
      <c r="A55" s="141"/>
      <c r="B55" s="142"/>
    </row>
    <row r="56" spans="1:2" x14ac:dyDescent="0.25">
      <c r="A56" s="141"/>
      <c r="B56" s="142"/>
    </row>
    <row r="57" spans="1:2" x14ac:dyDescent="0.25">
      <c r="A57" s="141"/>
      <c r="B57" s="142"/>
    </row>
    <row r="58" spans="1:2" x14ac:dyDescent="0.25">
      <c r="A58" s="141"/>
      <c r="B58" s="142"/>
    </row>
    <row r="59" spans="1:2" x14ac:dyDescent="0.25">
      <c r="A59" s="141"/>
      <c r="B59" s="142"/>
    </row>
    <row r="60" spans="1:2" x14ac:dyDescent="0.25">
      <c r="A60" s="141"/>
      <c r="B60" s="142"/>
    </row>
    <row r="61" spans="1:2" x14ac:dyDescent="0.25">
      <c r="A61" s="141"/>
      <c r="B61" s="142"/>
    </row>
    <row r="62" spans="1:2" x14ac:dyDescent="0.25">
      <c r="A62" s="141"/>
      <c r="B62" s="142"/>
    </row>
    <row r="63" spans="1:2" x14ac:dyDescent="0.25">
      <c r="A63" s="141"/>
      <c r="B63" s="142"/>
    </row>
    <row r="64" spans="1:2" x14ac:dyDescent="0.25">
      <c r="A64" s="141"/>
      <c r="B64" s="142"/>
    </row>
    <row r="65" spans="1:2" x14ac:dyDescent="0.25">
      <c r="A65" s="141"/>
      <c r="B65" s="142"/>
    </row>
    <row r="66" spans="1:2" s="111" customFormat="1" x14ac:dyDescent="0.25">
      <c r="A66" s="141"/>
      <c r="B66" s="142"/>
    </row>
    <row r="67" spans="1:2" x14ac:dyDescent="0.25">
      <c r="A67" s="141"/>
      <c r="B67" s="142"/>
    </row>
    <row r="68" spans="1:2" s="111" customFormat="1" x14ac:dyDescent="0.25">
      <c r="A68" s="141"/>
      <c r="B68" s="142"/>
    </row>
    <row r="69" spans="1:2" x14ac:dyDescent="0.25">
      <c r="A69" s="141"/>
      <c r="B69" s="142"/>
    </row>
    <row r="70" spans="1:2" x14ac:dyDescent="0.25">
      <c r="A70" s="141"/>
      <c r="B70" s="142"/>
    </row>
    <row r="71" spans="1:2" x14ac:dyDescent="0.25">
      <c r="A71" s="141"/>
      <c r="B71" s="142"/>
    </row>
    <row r="72" spans="1:2" x14ac:dyDescent="0.25">
      <c r="A72" s="141"/>
      <c r="B72" s="142"/>
    </row>
    <row r="73" spans="1:2" x14ac:dyDescent="0.25">
      <c r="A73" s="141"/>
      <c r="B73" s="142"/>
    </row>
    <row r="74" spans="1:2" x14ac:dyDescent="0.25">
      <c r="A74" s="141"/>
      <c r="B74" s="142"/>
    </row>
    <row r="75" spans="1:2" x14ac:dyDescent="0.25">
      <c r="A75" s="141"/>
      <c r="B75" s="142"/>
    </row>
    <row r="76" spans="1:2" x14ac:dyDescent="0.25">
      <c r="A76" s="141"/>
      <c r="B76" s="142"/>
    </row>
    <row r="77" spans="1:2" x14ac:dyDescent="0.25">
      <c r="A77" s="141"/>
      <c r="B77" s="142"/>
    </row>
    <row r="78" spans="1:2" x14ac:dyDescent="0.25">
      <c r="A78" s="141"/>
      <c r="B78" s="142"/>
    </row>
    <row r="79" spans="1:2" x14ac:dyDescent="0.25">
      <c r="A79" s="141"/>
      <c r="B79" s="142"/>
    </row>
    <row r="80" spans="1:2" s="111" customFormat="1" x14ac:dyDescent="0.25">
      <c r="A80" s="141"/>
      <c r="B80" s="142"/>
    </row>
    <row r="81" spans="1:2" s="111" customFormat="1" x14ac:dyDescent="0.25">
      <c r="A81" s="141"/>
      <c r="B81" s="142"/>
    </row>
    <row r="82" spans="1:2" x14ac:dyDescent="0.25">
      <c r="A82" s="141"/>
      <c r="B82" s="142"/>
    </row>
    <row r="83" spans="1:2" x14ac:dyDescent="0.25">
      <c r="A83" s="141"/>
      <c r="B83" s="142"/>
    </row>
    <row r="84" spans="1:2" x14ac:dyDescent="0.25">
      <c r="A84" s="141"/>
      <c r="B84" s="142"/>
    </row>
    <row r="85" spans="1:2" x14ac:dyDescent="0.25">
      <c r="A85" s="141"/>
      <c r="B85" s="142"/>
    </row>
    <row r="86" spans="1:2" x14ac:dyDescent="0.25">
      <c r="A86" s="141"/>
      <c r="B86" s="142"/>
    </row>
    <row r="87" spans="1:2" x14ac:dyDescent="0.25">
      <c r="A87" s="141"/>
      <c r="B87" s="142"/>
    </row>
  </sheetData>
  <sortState xmlns:xlrd2="http://schemas.microsoft.com/office/spreadsheetml/2017/richdata2" ref="A5:B47">
    <sortCondition ref="A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570312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2.140625" style="61" customWidth="1"/>
    <col min="20" max="16384" width="0" style="61" hidden="1"/>
  </cols>
  <sheetData>
    <row r="1" spans="1:18" ht="15" customHeight="1" x14ac:dyDescent="0.25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172</v>
      </c>
      <c r="P3" s="400"/>
      <c r="Q3" s="400"/>
      <c r="R3" s="401"/>
    </row>
    <row r="4" spans="1:18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1" x14ac:dyDescent="0.35">
      <c r="A8" s="403" t="s">
        <v>97</v>
      </c>
      <c r="B8" s="404"/>
      <c r="C8" s="404"/>
      <c r="D8" s="404"/>
      <c r="E8" s="189">
        <f>'Missouri Cover'!$BP$2</f>
        <v>2025</v>
      </c>
      <c r="F8" s="405" t="s">
        <v>173</v>
      </c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7"/>
    </row>
    <row r="9" spans="1:18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25">
      <c r="A10" s="382" t="str">
        <f>IF('Missouri Cover'!$H$38="","",'Missouri Cover'!$H$38)</f>
        <v/>
      </c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4"/>
      <c r="M10" s="385" t="str">
        <f>'Missouri Cover'!$AM$38</f>
        <v/>
      </c>
      <c r="N10" s="327"/>
      <c r="O10" s="327"/>
      <c r="P10" s="327"/>
      <c r="Q10" s="327"/>
      <c r="R10" s="329"/>
    </row>
    <row r="11" spans="1:18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18.75" x14ac:dyDescent="0.25">
      <c r="A12" s="280" t="s">
        <v>174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2"/>
    </row>
    <row r="13" spans="1:18" ht="18" customHeight="1" x14ac:dyDescent="0.25">
      <c r="A13" s="114"/>
      <c r="B13" s="379" t="s">
        <v>175</v>
      </c>
      <c r="C13" s="380"/>
      <c r="D13" s="380"/>
      <c r="E13" s="380"/>
      <c r="F13" s="380"/>
      <c r="G13" s="380"/>
      <c r="H13" s="380"/>
      <c r="I13" s="380"/>
      <c r="J13" s="381"/>
      <c r="K13" s="389"/>
      <c r="L13" s="390"/>
      <c r="M13" s="379" t="s">
        <v>176</v>
      </c>
      <c r="N13" s="380"/>
      <c r="O13" s="380"/>
      <c r="P13" s="380"/>
      <c r="Q13" s="380"/>
      <c r="R13" s="381"/>
    </row>
    <row r="14" spans="1:18" ht="18" customHeight="1" x14ac:dyDescent="0.25">
      <c r="A14" s="115"/>
      <c r="B14" s="379" t="s">
        <v>177</v>
      </c>
      <c r="C14" s="380"/>
      <c r="D14" s="380"/>
      <c r="E14" s="380"/>
      <c r="F14" s="380"/>
      <c r="G14" s="380"/>
      <c r="H14" s="380"/>
      <c r="I14" s="380"/>
      <c r="J14" s="381"/>
      <c r="K14" s="368"/>
      <c r="L14" s="369"/>
      <c r="M14" s="379" t="s">
        <v>178</v>
      </c>
      <c r="N14" s="380"/>
      <c r="O14" s="380"/>
      <c r="P14" s="380"/>
      <c r="Q14" s="380"/>
      <c r="R14" s="381"/>
    </row>
    <row r="15" spans="1:18" ht="18" customHeight="1" x14ac:dyDescent="0.25">
      <c r="A15" s="115"/>
      <c r="B15" s="379" t="s">
        <v>179</v>
      </c>
      <c r="C15" s="380"/>
      <c r="D15" s="380"/>
      <c r="E15" s="380"/>
      <c r="F15" s="380"/>
      <c r="G15" s="380"/>
      <c r="H15" s="380"/>
      <c r="I15" s="380"/>
      <c r="J15" s="381"/>
      <c r="K15" s="368"/>
      <c r="L15" s="369"/>
      <c r="M15" s="379" t="s">
        <v>180</v>
      </c>
      <c r="N15" s="380"/>
      <c r="O15" s="380"/>
      <c r="P15" s="380"/>
      <c r="Q15" s="380"/>
      <c r="R15" s="381"/>
    </row>
    <row r="16" spans="1:18" ht="18" customHeight="1" x14ac:dyDescent="0.25">
      <c r="A16" s="115"/>
      <c r="B16" s="365" t="s">
        <v>181</v>
      </c>
      <c r="C16" s="366"/>
      <c r="D16" s="366"/>
      <c r="E16" s="366"/>
      <c r="F16" s="366"/>
      <c r="G16" s="366"/>
      <c r="H16" s="366"/>
      <c r="I16" s="366"/>
      <c r="J16" s="367"/>
      <c r="K16" s="368"/>
      <c r="L16" s="369"/>
      <c r="M16" s="365" t="s">
        <v>182</v>
      </c>
      <c r="N16" s="366"/>
      <c r="O16" s="366"/>
      <c r="P16" s="366"/>
      <c r="Q16" s="366"/>
      <c r="R16" s="367"/>
    </row>
    <row r="17" spans="1:18" x14ac:dyDescent="0.25">
      <c r="A17" s="370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71"/>
      <c r="N17" s="371"/>
      <c r="O17" s="371"/>
      <c r="P17" s="371"/>
      <c r="Q17" s="328"/>
      <c r="R17" s="372"/>
    </row>
    <row r="18" spans="1:18" ht="30" customHeight="1" x14ac:dyDescent="0.25">
      <c r="A18" s="373" t="s">
        <v>183</v>
      </c>
      <c r="B18" s="374"/>
      <c r="C18" s="374"/>
      <c r="D18" s="374"/>
      <c r="E18" s="374"/>
      <c r="F18" s="374"/>
      <c r="G18" s="374"/>
      <c r="H18" s="374"/>
      <c r="I18" s="374"/>
      <c r="J18" s="375"/>
      <c r="K18" s="376"/>
      <c r="L18" s="377"/>
      <c r="M18" s="377"/>
      <c r="N18" s="377"/>
      <c r="O18" s="377"/>
      <c r="P18" s="377"/>
      <c r="Q18" s="377"/>
      <c r="R18" s="378"/>
    </row>
    <row r="19" spans="1:18" x14ac:dyDescent="0.25">
      <c r="A19" s="326"/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8"/>
      <c r="N19" s="328"/>
      <c r="O19" s="328"/>
      <c r="P19" s="328"/>
      <c r="Q19" s="327"/>
      <c r="R19" s="329"/>
    </row>
    <row r="20" spans="1:18" ht="18.75" x14ac:dyDescent="0.25">
      <c r="A20" s="330" t="s">
        <v>184</v>
      </c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2"/>
    </row>
    <row r="21" spans="1:18" ht="15" customHeight="1" x14ac:dyDescent="0.25">
      <c r="A21" s="333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5"/>
    </row>
    <row r="22" spans="1:18" x14ac:dyDescent="0.25">
      <c r="A22" s="336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8"/>
    </row>
    <row r="23" spans="1:18" ht="15" customHeight="1" x14ac:dyDescent="0.25">
      <c r="A23" s="339" t="s">
        <v>185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1"/>
    </row>
    <row r="24" spans="1:18" ht="27" customHeight="1" x14ac:dyDescent="0.25">
      <c r="A24" s="342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4"/>
    </row>
    <row r="25" spans="1:18" ht="15" customHeight="1" x14ac:dyDescent="0.25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5"/>
    </row>
    <row r="26" spans="1:18" x14ac:dyDescent="0.25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7"/>
    </row>
    <row r="27" spans="1:18" ht="18.75" x14ac:dyDescent="0.25">
      <c r="A27" s="348" t="s">
        <v>186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50"/>
    </row>
    <row r="28" spans="1:18" x14ac:dyDescent="0.25">
      <c r="A28" s="351" t="s">
        <v>187</v>
      </c>
      <c r="B28" s="352"/>
      <c r="C28" s="352"/>
      <c r="D28" s="352"/>
      <c r="E28" s="352"/>
      <c r="F28" s="352"/>
      <c r="G28" s="352"/>
      <c r="H28" s="352"/>
      <c r="I28" s="353"/>
      <c r="J28" s="354"/>
      <c r="K28" s="351" t="s">
        <v>188</v>
      </c>
      <c r="L28" s="352"/>
      <c r="M28" s="352"/>
      <c r="N28" s="352"/>
      <c r="O28" s="352"/>
      <c r="P28" s="352"/>
      <c r="Q28" s="352"/>
      <c r="R28" s="355"/>
    </row>
    <row r="29" spans="1:18" ht="30" customHeight="1" x14ac:dyDescent="0.25">
      <c r="A29" s="356"/>
      <c r="B29" s="357"/>
      <c r="C29" s="357"/>
      <c r="D29" s="357"/>
      <c r="E29" s="357"/>
      <c r="F29" s="357"/>
      <c r="G29" s="357"/>
      <c r="H29" s="357"/>
      <c r="I29" s="357"/>
      <c r="J29" s="358"/>
      <c r="K29" s="359"/>
      <c r="L29" s="360"/>
      <c r="M29" s="360"/>
      <c r="N29" s="360"/>
      <c r="O29" s="360"/>
      <c r="P29" s="360"/>
      <c r="Q29" s="360"/>
      <c r="R29" s="361"/>
    </row>
    <row r="30" spans="1:18" x14ac:dyDescent="0.25">
      <c r="A30" s="362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4"/>
    </row>
    <row r="31" spans="1:18" ht="30" customHeight="1" x14ac:dyDescent="0.25">
      <c r="A31" s="307" t="s">
        <v>189</v>
      </c>
      <c r="B31" s="308"/>
      <c r="C31" s="308"/>
      <c r="D31" s="308"/>
      <c r="E31" s="308"/>
      <c r="F31" s="308"/>
      <c r="G31" s="308"/>
      <c r="H31" s="308"/>
      <c r="I31" s="308"/>
      <c r="J31" s="309"/>
      <c r="K31" s="323"/>
      <c r="L31" s="324"/>
      <c r="M31" s="324"/>
      <c r="N31" s="324"/>
      <c r="O31" s="324"/>
      <c r="P31" s="324"/>
      <c r="Q31" s="325"/>
      <c r="R31" s="116" t="s">
        <v>190</v>
      </c>
    </row>
    <row r="32" spans="1:18" ht="22.5" customHeight="1" x14ac:dyDescent="0.25">
      <c r="A32" s="307" t="s">
        <v>191</v>
      </c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9"/>
    </row>
    <row r="33" spans="1:18" ht="30" customHeight="1" x14ac:dyDescent="0.25">
      <c r="A33" s="310" t="s">
        <v>192</v>
      </c>
      <c r="B33" s="311"/>
      <c r="C33" s="312"/>
      <c r="D33" s="313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5"/>
      <c r="P33" s="316" t="s">
        <v>193</v>
      </c>
      <c r="Q33" s="317"/>
      <c r="R33" s="117">
        <f>E8</f>
        <v>2025</v>
      </c>
    </row>
    <row r="34" spans="1:18" ht="30" customHeight="1" x14ac:dyDescent="0.25">
      <c r="A34" s="310" t="s">
        <v>194</v>
      </c>
      <c r="B34" s="318"/>
      <c r="C34" s="318"/>
      <c r="D34" s="319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1"/>
      <c r="Q34" s="321"/>
      <c r="R34" s="322"/>
    </row>
    <row r="35" spans="1:18" x14ac:dyDescent="0.25">
      <c r="A35" s="239"/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1"/>
    </row>
    <row r="36" spans="1:18" ht="18.75" x14ac:dyDescent="0.25">
      <c r="A36" s="280" t="s">
        <v>195</v>
      </c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2"/>
    </row>
    <row r="37" spans="1:18" x14ac:dyDescent="0.25">
      <c r="A37" s="283" t="s">
        <v>196</v>
      </c>
      <c r="B37" s="284"/>
      <c r="C37" s="285"/>
      <c r="D37" s="289"/>
      <c r="E37" s="290"/>
      <c r="F37" s="291"/>
      <c r="G37" s="291"/>
      <c r="H37" s="291"/>
      <c r="I37" s="291"/>
      <c r="J37" s="291"/>
      <c r="K37" s="291"/>
      <c r="L37" s="292"/>
      <c r="M37" s="297" t="s">
        <v>197</v>
      </c>
      <c r="N37" s="298"/>
      <c r="O37" s="298"/>
      <c r="P37" s="301"/>
      <c r="Q37" s="302"/>
      <c r="R37" s="303"/>
    </row>
    <row r="38" spans="1:18" ht="18.75" customHeight="1" x14ac:dyDescent="0.25">
      <c r="A38" s="286"/>
      <c r="B38" s="287"/>
      <c r="C38" s="288"/>
      <c r="D38" s="293"/>
      <c r="E38" s="294"/>
      <c r="F38" s="295"/>
      <c r="G38" s="295"/>
      <c r="H38" s="295"/>
      <c r="I38" s="295"/>
      <c r="J38" s="295"/>
      <c r="K38" s="295"/>
      <c r="L38" s="296"/>
      <c r="M38" s="299"/>
      <c r="N38" s="300"/>
      <c r="O38" s="300"/>
      <c r="P38" s="304"/>
      <c r="Q38" s="305"/>
      <c r="R38" s="306"/>
    </row>
    <row r="39" spans="1:18" ht="18.75" customHeight="1" x14ac:dyDescent="0.25">
      <c r="A39" s="246" t="s">
        <v>198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8"/>
      <c r="M39" s="249" t="s">
        <v>199</v>
      </c>
      <c r="N39" s="221"/>
      <c r="O39" s="221"/>
      <c r="P39" s="221"/>
      <c r="Q39" s="221"/>
      <c r="R39" s="222"/>
    </row>
    <row r="40" spans="1:18" ht="30" customHeight="1" x14ac:dyDescent="0.25">
      <c r="A40" s="250"/>
      <c r="B40" s="251"/>
      <c r="C40" s="252"/>
      <c r="D40" s="253" t="s">
        <v>200</v>
      </c>
      <c r="E40" s="254"/>
      <c r="F40" s="255"/>
      <c r="G40" s="256"/>
      <c r="H40" s="256"/>
      <c r="I40" s="257"/>
      <c r="J40" s="258" t="s">
        <v>201</v>
      </c>
      <c r="K40" s="259"/>
      <c r="L40" s="260"/>
      <c r="M40" s="261"/>
      <c r="N40" s="262"/>
      <c r="O40" s="262"/>
      <c r="P40" s="262"/>
      <c r="Q40" s="262"/>
      <c r="R40" s="263"/>
    </row>
    <row r="41" spans="1:18" ht="30" customHeight="1" x14ac:dyDescent="0.25">
      <c r="A41" s="270" t="s">
        <v>202</v>
      </c>
      <c r="B41" s="271"/>
      <c r="C41" s="271"/>
      <c r="D41" s="271"/>
      <c r="E41" s="272"/>
      <c r="F41" s="273"/>
      <c r="G41" s="256"/>
      <c r="H41" s="256"/>
      <c r="I41" s="256"/>
      <c r="J41" s="256"/>
      <c r="K41" s="256"/>
      <c r="L41" s="257"/>
      <c r="M41" s="264"/>
      <c r="N41" s="265"/>
      <c r="O41" s="265"/>
      <c r="P41" s="265"/>
      <c r="Q41" s="265"/>
      <c r="R41" s="266"/>
    </row>
    <row r="42" spans="1:18" ht="30" customHeight="1" x14ac:dyDescent="0.25">
      <c r="A42" s="270" t="s">
        <v>203</v>
      </c>
      <c r="B42" s="271"/>
      <c r="C42" s="271"/>
      <c r="D42" s="271"/>
      <c r="E42" s="272"/>
      <c r="F42" s="274"/>
      <c r="G42" s="275"/>
      <c r="H42" s="275"/>
      <c r="I42" s="275"/>
      <c r="J42" s="275"/>
      <c r="K42" s="275"/>
      <c r="L42" s="276"/>
      <c r="M42" s="264"/>
      <c r="N42" s="265"/>
      <c r="O42" s="265"/>
      <c r="P42" s="265"/>
      <c r="Q42" s="265"/>
      <c r="R42" s="266"/>
    </row>
    <row r="43" spans="1:18" ht="30" customHeight="1" x14ac:dyDescent="0.25">
      <c r="A43" s="270" t="s">
        <v>204</v>
      </c>
      <c r="B43" s="271"/>
      <c r="C43" s="271"/>
      <c r="D43" s="271"/>
      <c r="E43" s="272"/>
      <c r="F43" s="277"/>
      <c r="G43" s="278"/>
      <c r="H43" s="278"/>
      <c r="I43" s="278"/>
      <c r="J43" s="278"/>
      <c r="K43" s="278"/>
      <c r="L43" s="279"/>
      <c r="M43" s="267"/>
      <c r="N43" s="268"/>
      <c r="O43" s="268"/>
      <c r="P43" s="268"/>
      <c r="Q43" s="268"/>
      <c r="R43" s="269"/>
    </row>
    <row r="44" spans="1:18" ht="15" customHeight="1" x14ac:dyDescent="0.25">
      <c r="A44" s="239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1"/>
    </row>
    <row r="45" spans="1:18" ht="14.45" customHeight="1" x14ac:dyDescent="0.25">
      <c r="A45" s="242">
        <v>45292</v>
      </c>
      <c r="B45" s="243"/>
      <c r="C45" s="244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96" t="s">
        <v>205</v>
      </c>
    </row>
    <row r="46" spans="1:18" ht="6.6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idden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zeroHeight="1" x14ac:dyDescent="0.25"/>
  <cols>
    <col min="1" max="1" width="10.140625" bestFit="1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100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'Missouri Cover'!$BP$2</f>
        <v>2025</v>
      </c>
      <c r="F8" s="428" t="s">
        <v>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'Missouri Cover'!$AM$38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9" customHeight="1" x14ac:dyDescent="0.25">
      <c r="A12" s="192" t="s">
        <v>31</v>
      </c>
      <c r="B12" s="425" t="s">
        <v>4</v>
      </c>
      <c r="C12" s="426"/>
      <c r="D12" s="426"/>
      <c r="E12" s="427"/>
      <c r="F12" s="417" t="s">
        <v>5</v>
      </c>
      <c r="G12" s="420"/>
      <c r="H12" s="420"/>
      <c r="I12" s="420"/>
      <c r="J12" s="420"/>
      <c r="K12" s="420"/>
      <c r="L12" s="421"/>
      <c r="M12" s="417" t="s">
        <v>206</v>
      </c>
      <c r="N12" s="418"/>
      <c r="O12" s="418"/>
      <c r="P12" s="419"/>
      <c r="Q12" s="423" t="s">
        <v>170</v>
      </c>
      <c r="R12" s="424"/>
    </row>
    <row r="13" spans="1:18" ht="30" customHeight="1" x14ac:dyDescent="0.25">
      <c r="A13" s="75" t="s">
        <v>94</v>
      </c>
      <c r="B13" s="413"/>
      <c r="C13" s="413"/>
      <c r="D13" s="413"/>
      <c r="E13" s="413"/>
      <c r="F13" s="422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</row>
    <row r="14" spans="1:18" ht="30" customHeight="1" x14ac:dyDescent="0.25">
      <c r="A14" s="75" t="s">
        <v>93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</row>
    <row r="15" spans="1:18" ht="30" customHeight="1" x14ac:dyDescent="0.25">
      <c r="A15" s="75" t="s">
        <v>92</v>
      </c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</row>
    <row r="16" spans="1:18" ht="30" customHeight="1" x14ac:dyDescent="0.25">
      <c r="A16" s="75" t="s">
        <v>91</v>
      </c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</row>
    <row r="17" spans="1:18" ht="30" customHeight="1" x14ac:dyDescent="0.25">
      <c r="A17" s="75" t="s">
        <v>90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</row>
    <row r="18" spans="1:18" ht="30" customHeight="1" x14ac:dyDescent="0.25">
      <c r="A18" s="75" t="s">
        <v>89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</row>
    <row r="19" spans="1:18" ht="30" customHeight="1" x14ac:dyDescent="0.25">
      <c r="A19" s="75" t="s">
        <v>88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</row>
    <row r="20" spans="1:18" ht="30" customHeight="1" x14ac:dyDescent="0.25">
      <c r="A20" s="75" t="s">
        <v>87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</row>
    <row r="21" spans="1:18" ht="30" customHeight="1" x14ac:dyDescent="0.25">
      <c r="A21" s="75" t="s">
        <v>86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</row>
    <row r="22" spans="1:18" ht="30" customHeight="1" x14ac:dyDescent="0.25">
      <c r="A22" s="75" t="s">
        <v>85</v>
      </c>
      <c r="B22" s="413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</row>
    <row r="23" spans="1:18" ht="30" customHeight="1" x14ac:dyDescent="0.25">
      <c r="A23" s="75" t="s">
        <v>84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</row>
    <row r="24" spans="1:18" ht="30" customHeight="1" x14ac:dyDescent="0.25">
      <c r="A24" s="75" t="s">
        <v>83</v>
      </c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</row>
    <row r="25" spans="1:18" ht="30" customHeight="1" x14ac:dyDescent="0.25">
      <c r="A25" s="75" t="s">
        <v>82</v>
      </c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</row>
    <row r="26" spans="1:18" ht="30" customHeight="1" x14ac:dyDescent="0.25">
      <c r="A26" s="75" t="s">
        <v>81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</row>
    <row r="27" spans="1:18" ht="30" customHeight="1" x14ac:dyDescent="0.25">
      <c r="A27" s="75" t="s">
        <v>80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</row>
    <row r="28" spans="1:18" ht="30" customHeight="1" x14ac:dyDescent="0.25">
      <c r="A28" s="75" t="s">
        <v>79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</row>
    <row r="29" spans="1:18" ht="30" customHeight="1" x14ac:dyDescent="0.25">
      <c r="A29" s="75" t="s">
        <v>78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</row>
    <row r="30" spans="1:18" ht="30" customHeight="1" x14ac:dyDescent="0.25">
      <c r="A30" s="75" t="s">
        <v>77</v>
      </c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</row>
    <row r="31" spans="1:18" ht="30" customHeight="1" x14ac:dyDescent="0.25">
      <c r="A31" s="75" t="s">
        <v>76</v>
      </c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</row>
    <row r="32" spans="1:18" ht="30" customHeight="1" x14ac:dyDescent="0.25">
      <c r="A32" s="75" t="s">
        <v>75</v>
      </c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</row>
    <row r="33" spans="1:18" ht="30" customHeight="1" x14ac:dyDescent="0.25">
      <c r="A33" s="75" t="s">
        <v>74</v>
      </c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</row>
    <row r="34" spans="1:18" ht="30" customHeight="1" x14ac:dyDescent="0.25">
      <c r="A34" s="75" t="s">
        <v>73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</row>
    <row r="35" spans="1:18" ht="30" customHeight="1" x14ac:dyDescent="0.25">
      <c r="A35" s="75" t="s">
        <v>72</v>
      </c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</row>
    <row r="36" spans="1:18" ht="30" customHeight="1" x14ac:dyDescent="0.25">
      <c r="A36" s="75" t="s">
        <v>71</v>
      </c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</row>
    <row r="37" spans="1:18" ht="30" customHeight="1" x14ac:dyDescent="0.25">
      <c r="A37" s="75" t="s">
        <v>70</v>
      </c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</row>
    <row r="38" spans="1:18" ht="10.9" customHeight="1" x14ac:dyDescent="0.25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14.45" customHeight="1" x14ac:dyDescent="0.25">
      <c r="A39" s="242">
        <v>45292</v>
      </c>
      <c r="B39" s="243"/>
      <c r="C39" s="244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96" t="s">
        <v>99</v>
      </c>
    </row>
    <row r="40" spans="1:18" ht="5.45" customHeight="1" x14ac:dyDescent="0.25">
      <c r="A40" s="411"/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</row>
    <row r="41" spans="1:18" ht="15" hidden="1" customHeight="1" x14ac:dyDescent="0.25">
      <c r="A41" s="408"/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8"/>
    </row>
    <row r="42" spans="1:18" ht="21" hidden="1" customHeight="1" x14ac:dyDescent="0.25">
      <c r="A42" s="410"/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49" ht="15" hidden="1" customHeight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115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6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s="61" customFormat="1" ht="30" customHeight="1" x14ac:dyDescent="0.25">
      <c r="A12" s="102" t="s">
        <v>3</v>
      </c>
      <c r="B12" s="483" t="s">
        <v>7</v>
      </c>
      <c r="C12" s="484"/>
      <c r="D12" s="483" t="s">
        <v>8</v>
      </c>
      <c r="E12" s="484"/>
      <c r="F12" s="484"/>
      <c r="G12" s="484"/>
      <c r="H12" s="484"/>
      <c r="I12" s="484"/>
      <c r="J12" s="484"/>
      <c r="K12" s="484"/>
      <c r="L12" s="484"/>
      <c r="M12" s="455" t="s">
        <v>9</v>
      </c>
      <c r="N12" s="455"/>
      <c r="O12" s="455"/>
      <c r="P12" s="455"/>
      <c r="Q12" s="455"/>
      <c r="R12" s="485"/>
    </row>
    <row r="13" spans="1:18" s="61" customFormat="1" ht="30" customHeight="1" x14ac:dyDescent="0.25">
      <c r="A13" s="103"/>
      <c r="B13" s="477"/>
      <c r="C13" s="478"/>
      <c r="D13" s="479"/>
      <c r="E13" s="480"/>
      <c r="F13" s="480"/>
      <c r="G13" s="480"/>
      <c r="H13" s="480"/>
      <c r="I13" s="480"/>
      <c r="J13" s="480"/>
      <c r="K13" s="480"/>
      <c r="L13" s="480"/>
      <c r="M13" s="481"/>
      <c r="N13" s="482"/>
      <c r="O13" s="482"/>
      <c r="P13" s="482"/>
      <c r="Q13" s="482"/>
      <c r="R13" s="482"/>
    </row>
    <row r="14" spans="1:18" s="61" customFormat="1" ht="30" customHeight="1" x14ac:dyDescent="0.25">
      <c r="A14" s="103"/>
      <c r="B14" s="477"/>
      <c r="C14" s="478"/>
      <c r="D14" s="479"/>
      <c r="E14" s="480"/>
      <c r="F14" s="480"/>
      <c r="G14" s="480"/>
      <c r="H14" s="480"/>
      <c r="I14" s="480"/>
      <c r="J14" s="480"/>
      <c r="K14" s="480"/>
      <c r="L14" s="480"/>
      <c r="M14" s="481"/>
      <c r="N14" s="482"/>
      <c r="O14" s="482"/>
      <c r="P14" s="482"/>
      <c r="Q14" s="482"/>
      <c r="R14" s="482"/>
    </row>
    <row r="15" spans="1:18" s="61" customFormat="1" ht="30" customHeight="1" x14ac:dyDescent="0.25">
      <c r="A15" s="103"/>
      <c r="B15" s="477"/>
      <c r="C15" s="478"/>
      <c r="D15" s="479"/>
      <c r="E15" s="480"/>
      <c r="F15" s="480"/>
      <c r="G15" s="480"/>
      <c r="H15" s="480"/>
      <c r="I15" s="480"/>
      <c r="J15" s="480"/>
      <c r="K15" s="480"/>
      <c r="L15" s="480"/>
      <c r="M15" s="481"/>
      <c r="N15" s="482"/>
      <c r="O15" s="482"/>
      <c r="P15" s="482"/>
      <c r="Q15" s="482"/>
      <c r="R15" s="482"/>
    </row>
    <row r="16" spans="1:18" s="61" customFormat="1" ht="30" customHeight="1" x14ac:dyDescent="0.25">
      <c r="A16" s="103"/>
      <c r="B16" s="477"/>
      <c r="C16" s="478"/>
      <c r="D16" s="479"/>
      <c r="E16" s="480"/>
      <c r="F16" s="480"/>
      <c r="G16" s="480"/>
      <c r="H16" s="480"/>
      <c r="I16" s="480"/>
      <c r="J16" s="480"/>
      <c r="K16" s="480"/>
      <c r="L16" s="480"/>
      <c r="M16" s="481"/>
      <c r="N16" s="482"/>
      <c r="O16" s="482"/>
      <c r="P16" s="482"/>
      <c r="Q16" s="482"/>
      <c r="R16" s="482"/>
    </row>
    <row r="17" spans="1:18" s="61" customFormat="1" ht="30" customHeight="1" x14ac:dyDescent="0.25">
      <c r="A17" s="103"/>
      <c r="B17" s="477"/>
      <c r="C17" s="478"/>
      <c r="D17" s="479"/>
      <c r="E17" s="480"/>
      <c r="F17" s="480"/>
      <c r="G17" s="480"/>
      <c r="H17" s="480"/>
      <c r="I17" s="480"/>
      <c r="J17" s="480"/>
      <c r="K17" s="480"/>
      <c r="L17" s="480"/>
      <c r="M17" s="481"/>
      <c r="N17" s="482"/>
      <c r="O17" s="482"/>
      <c r="P17" s="482"/>
      <c r="Q17" s="482"/>
      <c r="R17" s="482"/>
    </row>
    <row r="18" spans="1:18" s="61" customFormat="1" ht="9" customHeight="1" x14ac:dyDescent="0.25">
      <c r="A18" s="473"/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</row>
    <row r="19" spans="1:18" s="61" customFormat="1" ht="30" customHeight="1" x14ac:dyDescent="0.25">
      <c r="A19" s="102" t="s">
        <v>3</v>
      </c>
      <c r="B19" s="483" t="s">
        <v>7</v>
      </c>
      <c r="C19" s="484"/>
      <c r="D19" s="483" t="s">
        <v>10</v>
      </c>
      <c r="E19" s="484"/>
      <c r="F19" s="484"/>
      <c r="G19" s="484"/>
      <c r="H19" s="484"/>
      <c r="I19" s="484"/>
      <c r="J19" s="484"/>
      <c r="K19" s="484"/>
      <c r="L19" s="484"/>
      <c r="M19" s="455" t="s">
        <v>9</v>
      </c>
      <c r="N19" s="455"/>
      <c r="O19" s="455"/>
      <c r="P19" s="455"/>
      <c r="Q19" s="455"/>
      <c r="R19" s="485"/>
    </row>
    <row r="20" spans="1:18" s="61" customFormat="1" ht="30" customHeight="1" x14ac:dyDescent="0.25">
      <c r="A20" s="103"/>
      <c r="B20" s="477"/>
      <c r="C20" s="478"/>
      <c r="D20" s="479"/>
      <c r="E20" s="480"/>
      <c r="F20" s="480"/>
      <c r="G20" s="480"/>
      <c r="H20" s="480"/>
      <c r="I20" s="480"/>
      <c r="J20" s="480"/>
      <c r="K20" s="480"/>
      <c r="L20" s="480"/>
      <c r="M20" s="481"/>
      <c r="N20" s="482"/>
      <c r="O20" s="482"/>
      <c r="P20" s="482"/>
      <c r="Q20" s="482"/>
      <c r="R20" s="482"/>
    </row>
    <row r="21" spans="1:18" s="61" customFormat="1" ht="30" customHeight="1" x14ac:dyDescent="0.25">
      <c r="A21" s="103"/>
      <c r="B21" s="477"/>
      <c r="C21" s="478"/>
      <c r="D21" s="479"/>
      <c r="E21" s="480"/>
      <c r="F21" s="480"/>
      <c r="G21" s="480"/>
      <c r="H21" s="480"/>
      <c r="I21" s="480"/>
      <c r="J21" s="480"/>
      <c r="K21" s="480"/>
      <c r="L21" s="480"/>
      <c r="M21" s="481"/>
      <c r="N21" s="482"/>
      <c r="O21" s="482"/>
      <c r="P21" s="482"/>
      <c r="Q21" s="482"/>
      <c r="R21" s="482"/>
    </row>
    <row r="22" spans="1:18" s="61" customFormat="1" ht="30" customHeight="1" x14ac:dyDescent="0.25">
      <c r="A22" s="103"/>
      <c r="B22" s="477"/>
      <c r="C22" s="478"/>
      <c r="D22" s="479"/>
      <c r="E22" s="480"/>
      <c r="F22" s="480"/>
      <c r="G22" s="480"/>
      <c r="H22" s="480"/>
      <c r="I22" s="480"/>
      <c r="J22" s="480"/>
      <c r="K22" s="480"/>
      <c r="L22" s="480"/>
      <c r="M22" s="481"/>
      <c r="N22" s="482"/>
      <c r="O22" s="482"/>
      <c r="P22" s="482"/>
      <c r="Q22" s="482"/>
      <c r="R22" s="482"/>
    </row>
    <row r="23" spans="1:18" s="61" customFormat="1" ht="30" customHeight="1" x14ac:dyDescent="0.25">
      <c r="A23" s="103"/>
      <c r="B23" s="477"/>
      <c r="C23" s="478"/>
      <c r="D23" s="479"/>
      <c r="E23" s="480"/>
      <c r="F23" s="480"/>
      <c r="G23" s="480"/>
      <c r="H23" s="480"/>
      <c r="I23" s="480"/>
      <c r="J23" s="480"/>
      <c r="K23" s="480"/>
      <c r="L23" s="480"/>
      <c r="M23" s="481"/>
      <c r="N23" s="482"/>
      <c r="O23" s="482"/>
      <c r="P23" s="482"/>
      <c r="Q23" s="482"/>
      <c r="R23" s="482"/>
    </row>
    <row r="24" spans="1:18" s="61" customFormat="1" ht="30" customHeight="1" x14ac:dyDescent="0.25">
      <c r="A24" s="103"/>
      <c r="B24" s="477"/>
      <c r="C24" s="478"/>
      <c r="D24" s="479"/>
      <c r="E24" s="480"/>
      <c r="F24" s="480"/>
      <c r="G24" s="480"/>
      <c r="H24" s="480"/>
      <c r="I24" s="480"/>
      <c r="J24" s="480"/>
      <c r="K24" s="480"/>
      <c r="L24" s="480"/>
      <c r="M24" s="481"/>
      <c r="N24" s="482"/>
      <c r="O24" s="482"/>
      <c r="P24" s="482"/>
      <c r="Q24" s="482"/>
      <c r="R24" s="482"/>
    </row>
    <row r="25" spans="1:18" s="61" customFormat="1" ht="9" customHeight="1" x14ac:dyDescent="0.25">
      <c r="A25" s="486"/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8"/>
    </row>
    <row r="26" spans="1:18" s="61" customFormat="1" ht="30" customHeight="1" x14ac:dyDescent="0.25">
      <c r="A26" s="102" t="s">
        <v>3</v>
      </c>
      <c r="B26" s="483" t="s">
        <v>7</v>
      </c>
      <c r="C26" s="484"/>
      <c r="D26" s="483" t="s">
        <v>11</v>
      </c>
      <c r="E26" s="484"/>
      <c r="F26" s="484"/>
      <c r="G26" s="484"/>
      <c r="H26" s="484"/>
      <c r="I26" s="484"/>
      <c r="J26" s="484"/>
      <c r="K26" s="484"/>
      <c r="L26" s="484"/>
      <c r="M26" s="455" t="s">
        <v>9</v>
      </c>
      <c r="N26" s="455"/>
      <c r="O26" s="455"/>
      <c r="P26" s="455"/>
      <c r="Q26" s="455"/>
      <c r="R26" s="485"/>
    </row>
    <row r="27" spans="1:18" s="61" customFormat="1" ht="30" customHeight="1" x14ac:dyDescent="0.25">
      <c r="A27" s="103"/>
      <c r="B27" s="477"/>
      <c r="C27" s="478"/>
      <c r="D27" s="479"/>
      <c r="E27" s="480"/>
      <c r="F27" s="480"/>
      <c r="G27" s="480"/>
      <c r="H27" s="480"/>
      <c r="I27" s="480"/>
      <c r="J27" s="480"/>
      <c r="K27" s="480"/>
      <c r="L27" s="480"/>
      <c r="M27" s="481"/>
      <c r="N27" s="482"/>
      <c r="O27" s="482"/>
      <c r="P27" s="482"/>
      <c r="Q27" s="482"/>
      <c r="R27" s="482"/>
    </row>
    <row r="28" spans="1:18" s="61" customFormat="1" ht="30" customHeight="1" x14ac:dyDescent="0.25">
      <c r="A28" s="103"/>
      <c r="B28" s="477"/>
      <c r="C28" s="478"/>
      <c r="D28" s="479"/>
      <c r="E28" s="480"/>
      <c r="F28" s="480"/>
      <c r="G28" s="480"/>
      <c r="H28" s="480"/>
      <c r="I28" s="480"/>
      <c r="J28" s="480"/>
      <c r="K28" s="480"/>
      <c r="L28" s="480"/>
      <c r="M28" s="481"/>
      <c r="N28" s="482"/>
      <c r="O28" s="482"/>
      <c r="P28" s="482"/>
      <c r="Q28" s="482"/>
      <c r="R28" s="482"/>
    </row>
    <row r="29" spans="1:18" s="61" customFormat="1" ht="30" customHeight="1" x14ac:dyDescent="0.25">
      <c r="A29" s="103"/>
      <c r="B29" s="477"/>
      <c r="C29" s="478"/>
      <c r="D29" s="479"/>
      <c r="E29" s="480"/>
      <c r="F29" s="480"/>
      <c r="G29" s="480"/>
      <c r="H29" s="480"/>
      <c r="I29" s="480"/>
      <c r="J29" s="480"/>
      <c r="K29" s="480"/>
      <c r="L29" s="480"/>
      <c r="M29" s="481"/>
      <c r="N29" s="482"/>
      <c r="O29" s="482"/>
      <c r="P29" s="482"/>
      <c r="Q29" s="482"/>
      <c r="R29" s="482"/>
    </row>
    <row r="30" spans="1:18" s="61" customFormat="1" ht="30" customHeight="1" x14ac:dyDescent="0.25">
      <c r="A30" s="103"/>
      <c r="B30" s="477"/>
      <c r="C30" s="478"/>
      <c r="D30" s="479"/>
      <c r="E30" s="480"/>
      <c r="F30" s="480"/>
      <c r="G30" s="480"/>
      <c r="H30" s="480"/>
      <c r="I30" s="480"/>
      <c r="J30" s="480"/>
      <c r="K30" s="480"/>
      <c r="L30" s="480"/>
      <c r="M30" s="481"/>
      <c r="N30" s="482"/>
      <c r="O30" s="482"/>
      <c r="P30" s="482"/>
      <c r="Q30" s="482"/>
      <c r="R30" s="482"/>
    </row>
    <row r="31" spans="1:18" s="61" customFormat="1" ht="30" customHeight="1" x14ac:dyDescent="0.25">
      <c r="A31" s="103"/>
      <c r="B31" s="477"/>
      <c r="C31" s="478"/>
      <c r="D31" s="479"/>
      <c r="E31" s="480"/>
      <c r="F31" s="480"/>
      <c r="G31" s="480"/>
      <c r="H31" s="480"/>
      <c r="I31" s="480"/>
      <c r="J31" s="480"/>
      <c r="K31" s="480"/>
      <c r="L31" s="480"/>
      <c r="M31" s="481"/>
      <c r="N31" s="482"/>
      <c r="O31" s="482"/>
      <c r="P31" s="482"/>
      <c r="Q31" s="482"/>
      <c r="R31" s="482"/>
    </row>
    <row r="32" spans="1:18" ht="15" customHeight="1" x14ac:dyDescent="0.25">
      <c r="A32" s="414"/>
      <c r="B32" s="415"/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6"/>
    </row>
    <row r="33" spans="1:18" ht="26.25" customHeight="1" x14ac:dyDescent="0.25">
      <c r="A33" s="471">
        <v>45292</v>
      </c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76" t="s">
        <v>118</v>
      </c>
    </row>
    <row r="34" spans="1:18" s="61" customFormat="1" ht="20.25" x14ac:dyDescent="0.25">
      <c r="A34" s="66"/>
      <c r="B34" s="67"/>
      <c r="C34" s="67"/>
      <c r="D34" s="67"/>
      <c r="E34" s="396" t="s">
        <v>98</v>
      </c>
      <c r="F34" s="397"/>
      <c r="G34" s="397"/>
      <c r="H34" s="397"/>
      <c r="I34" s="397"/>
      <c r="J34" s="397"/>
      <c r="K34" s="397"/>
      <c r="L34" s="397"/>
      <c r="M34" s="397"/>
      <c r="N34" s="397"/>
      <c r="O34" s="73"/>
      <c r="P34" s="73"/>
      <c r="Q34" s="73"/>
      <c r="R34" s="74"/>
    </row>
    <row r="35" spans="1:18" s="61" customFormat="1" ht="22.5" customHeight="1" x14ac:dyDescent="0.25">
      <c r="A35" s="68"/>
      <c r="B35" s="69"/>
      <c r="C35" s="69"/>
      <c r="D35" s="69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476" t="s">
        <v>116</v>
      </c>
      <c r="P35" s="400"/>
      <c r="Q35" s="400"/>
      <c r="R35" s="401"/>
    </row>
    <row r="36" spans="1:18" s="61" customFormat="1" ht="15" customHeight="1" x14ac:dyDescent="0.25">
      <c r="A36" s="68"/>
      <c r="B36" s="69"/>
      <c r="C36" s="69"/>
      <c r="D36" s="69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402"/>
      <c r="P36" s="402"/>
      <c r="Q36" s="402"/>
      <c r="R36" s="401"/>
    </row>
    <row r="37" spans="1:18" s="61" customFormat="1" ht="15" customHeight="1" x14ac:dyDescent="0.25">
      <c r="A37" s="68"/>
      <c r="B37" s="69"/>
      <c r="C37" s="69"/>
      <c r="D37" s="69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402"/>
      <c r="P37" s="402"/>
      <c r="Q37" s="402"/>
      <c r="R37" s="401"/>
    </row>
    <row r="38" spans="1:18" s="61" customFormat="1" ht="15" customHeight="1" x14ac:dyDescent="0.25">
      <c r="A38" s="68"/>
      <c r="B38" s="69"/>
      <c r="C38" s="70" t="s">
        <v>96</v>
      </c>
      <c r="D38" s="71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400"/>
      <c r="P38" s="400"/>
      <c r="Q38" s="400"/>
      <c r="R38" s="401"/>
    </row>
    <row r="39" spans="1:18" s="61" customFormat="1" ht="15.75" customHeight="1" x14ac:dyDescent="0.25">
      <c r="A39" s="68"/>
      <c r="B39" s="62"/>
      <c r="C39" s="62"/>
      <c r="D39" s="62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402"/>
      <c r="P39" s="402"/>
      <c r="Q39" s="402"/>
      <c r="R39" s="401"/>
    </row>
    <row r="40" spans="1:18" s="61" customFormat="1" ht="23.25" x14ac:dyDescent="0.35">
      <c r="A40" s="403" t="s">
        <v>97</v>
      </c>
      <c r="B40" s="404"/>
      <c r="C40" s="404"/>
      <c r="D40" s="404"/>
      <c r="E40" s="189">
        <f>'Schedule 2'!$E$8</f>
        <v>2025</v>
      </c>
      <c r="F40" s="428" t="s">
        <v>6</v>
      </c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30"/>
    </row>
    <row r="41" spans="1:18" s="61" customFormat="1" ht="18" customHeight="1" x14ac:dyDescent="0.25">
      <c r="A41" s="391" t="s">
        <v>1</v>
      </c>
      <c r="B41" s="392"/>
      <c r="C41" s="392"/>
      <c r="D41" s="392"/>
      <c r="E41" s="392"/>
      <c r="F41" s="392"/>
      <c r="G41" s="393"/>
      <c r="H41" s="393"/>
      <c r="I41" s="392"/>
      <c r="J41" s="392"/>
      <c r="K41" s="392"/>
      <c r="L41" s="394"/>
      <c r="M41" s="395" t="s">
        <v>0</v>
      </c>
      <c r="N41" s="221"/>
      <c r="O41" s="221"/>
      <c r="P41" s="221"/>
      <c r="Q41" s="221"/>
      <c r="R41" s="222"/>
    </row>
    <row r="42" spans="1:18" s="61" customFormat="1" ht="30" customHeight="1" x14ac:dyDescent="0.25">
      <c r="A42" s="431" t="str">
        <f>A10</f>
        <v/>
      </c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3"/>
      <c r="M42" s="385" t="str">
        <f>M10</f>
        <v/>
      </c>
      <c r="N42" s="327"/>
      <c r="O42" s="327"/>
      <c r="P42" s="327"/>
      <c r="Q42" s="327"/>
      <c r="R42" s="329"/>
    </row>
    <row r="43" spans="1:18" s="61" customFormat="1" ht="18" customHeight="1" x14ac:dyDescent="0.25">
      <c r="A43" s="386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8"/>
    </row>
    <row r="44" spans="1:18" s="61" customFormat="1" ht="30" customHeight="1" x14ac:dyDescent="0.25">
      <c r="A44" s="473" t="s">
        <v>12</v>
      </c>
      <c r="B44" s="450"/>
      <c r="C44" s="450"/>
      <c r="D44" s="450"/>
      <c r="E44" s="450"/>
      <c r="F44" s="455" t="s">
        <v>13</v>
      </c>
      <c r="G44" s="455"/>
      <c r="H44" s="455"/>
      <c r="I44" s="455"/>
      <c r="J44" s="455"/>
      <c r="K44" s="455"/>
      <c r="L44" s="455"/>
      <c r="M44" s="473" t="s">
        <v>14</v>
      </c>
      <c r="N44" s="450"/>
      <c r="O44" s="450"/>
      <c r="P44" s="450"/>
      <c r="Q44" s="474" t="s">
        <v>15</v>
      </c>
      <c r="R44" s="475"/>
    </row>
    <row r="45" spans="1:18" s="61" customFormat="1" ht="30" customHeight="1" x14ac:dyDescent="0.25">
      <c r="A45" s="462" t="s">
        <v>16</v>
      </c>
      <c r="B45" s="463"/>
      <c r="C45" s="463"/>
      <c r="D45" s="463"/>
      <c r="E45" s="463"/>
      <c r="F45" s="464" t="s">
        <v>297</v>
      </c>
      <c r="G45" s="465"/>
      <c r="H45" s="465"/>
      <c r="I45" s="465"/>
      <c r="J45" s="465"/>
      <c r="K45" s="465"/>
      <c r="L45" s="465"/>
      <c r="M45" s="466"/>
      <c r="N45" s="466"/>
      <c r="O45" s="466"/>
      <c r="P45" s="466"/>
      <c r="Q45" s="439"/>
      <c r="R45" s="439"/>
    </row>
    <row r="46" spans="1:18" s="61" customFormat="1" ht="30" customHeight="1" x14ac:dyDescent="0.25">
      <c r="A46" s="434" t="s">
        <v>17</v>
      </c>
      <c r="B46" s="435"/>
      <c r="C46" s="435"/>
      <c r="D46" s="435"/>
      <c r="E46" s="435"/>
      <c r="F46" s="467"/>
      <c r="G46" s="467"/>
      <c r="H46" s="467"/>
      <c r="I46" s="467"/>
      <c r="J46" s="467"/>
      <c r="K46" s="467"/>
      <c r="L46" s="467"/>
      <c r="M46" s="447">
        <f>M47+M48</f>
        <v>0</v>
      </c>
      <c r="N46" s="468"/>
      <c r="O46" s="468"/>
      <c r="P46" s="468"/>
      <c r="Q46" s="448">
        <f>Q47+Q48</f>
        <v>0</v>
      </c>
      <c r="R46" s="448"/>
    </row>
    <row r="47" spans="1:18" s="61" customFormat="1" ht="30" customHeight="1" x14ac:dyDescent="0.25">
      <c r="A47" s="469" t="s">
        <v>18</v>
      </c>
      <c r="B47" s="470"/>
      <c r="C47" s="470"/>
      <c r="D47" s="470"/>
      <c r="E47" s="470"/>
      <c r="F47" s="436" t="s">
        <v>298</v>
      </c>
      <c r="G47" s="437"/>
      <c r="H47" s="437"/>
      <c r="I47" s="437"/>
      <c r="J47" s="437"/>
      <c r="K47" s="437"/>
      <c r="L47" s="437"/>
      <c r="M47" s="438"/>
      <c r="N47" s="438"/>
      <c r="O47" s="438"/>
      <c r="P47" s="438"/>
      <c r="Q47" s="439"/>
      <c r="R47" s="439"/>
    </row>
    <row r="48" spans="1:18" s="61" customFormat="1" ht="30" customHeight="1" x14ac:dyDescent="0.25">
      <c r="A48" s="469" t="s">
        <v>19</v>
      </c>
      <c r="B48" s="470"/>
      <c r="C48" s="470"/>
      <c r="D48" s="470"/>
      <c r="E48" s="470"/>
      <c r="F48" s="436" t="s">
        <v>299</v>
      </c>
      <c r="G48" s="437"/>
      <c r="H48" s="437"/>
      <c r="I48" s="437"/>
      <c r="J48" s="437"/>
      <c r="K48" s="437"/>
      <c r="L48" s="437"/>
      <c r="M48" s="438"/>
      <c r="N48" s="438"/>
      <c r="O48" s="438"/>
      <c r="P48" s="438"/>
      <c r="Q48" s="439"/>
      <c r="R48" s="439"/>
    </row>
    <row r="49" spans="1:20" s="193" customFormat="1" ht="30" customHeight="1" x14ac:dyDescent="0.25">
      <c r="A49" s="434" t="s">
        <v>300</v>
      </c>
      <c r="B49" s="435"/>
      <c r="C49" s="435"/>
      <c r="D49" s="435"/>
      <c r="E49" s="435"/>
      <c r="F49" s="436" t="s">
        <v>301</v>
      </c>
      <c r="G49" s="437"/>
      <c r="H49" s="437"/>
      <c r="I49" s="437"/>
      <c r="J49" s="437"/>
      <c r="K49" s="437"/>
      <c r="L49" s="437"/>
      <c r="M49" s="438"/>
      <c r="N49" s="438"/>
      <c r="O49" s="438"/>
      <c r="P49" s="438"/>
      <c r="Q49" s="439"/>
      <c r="R49" s="439"/>
    </row>
    <row r="50" spans="1:20" s="61" customFormat="1" ht="30" customHeight="1" x14ac:dyDescent="0.25">
      <c r="A50" s="434" t="s">
        <v>302</v>
      </c>
      <c r="B50" s="435"/>
      <c r="C50" s="435"/>
      <c r="D50" s="435"/>
      <c r="E50" s="435"/>
      <c r="F50" s="436" t="s">
        <v>303</v>
      </c>
      <c r="G50" s="437"/>
      <c r="H50" s="437"/>
      <c r="I50" s="437"/>
      <c r="J50" s="437"/>
      <c r="K50" s="437"/>
      <c r="L50" s="437"/>
      <c r="M50" s="438"/>
      <c r="N50" s="438"/>
      <c r="O50" s="438"/>
      <c r="P50" s="438"/>
      <c r="Q50" s="439"/>
      <c r="R50" s="439"/>
    </row>
    <row r="51" spans="1:20" s="61" customFormat="1" ht="30" customHeight="1" x14ac:dyDescent="0.25">
      <c r="A51" s="434" t="s">
        <v>304</v>
      </c>
      <c r="B51" s="435"/>
      <c r="C51" s="435"/>
      <c r="D51" s="435"/>
      <c r="E51" s="435"/>
      <c r="F51" s="436" t="s">
        <v>305</v>
      </c>
      <c r="G51" s="450"/>
      <c r="H51" s="450"/>
      <c r="I51" s="450"/>
      <c r="J51" s="450"/>
      <c r="K51" s="450"/>
      <c r="L51" s="450"/>
      <c r="M51" s="438"/>
      <c r="N51" s="438"/>
      <c r="O51" s="438"/>
      <c r="P51" s="438"/>
      <c r="Q51" s="439"/>
      <c r="R51" s="439"/>
    </row>
    <row r="52" spans="1:20" s="61" customFormat="1" ht="30" customHeight="1" x14ac:dyDescent="0.25">
      <c r="A52" s="434" t="s">
        <v>306</v>
      </c>
      <c r="B52" s="435"/>
      <c r="C52" s="435"/>
      <c r="D52" s="435"/>
      <c r="E52" s="435"/>
      <c r="F52" s="436" t="s">
        <v>307</v>
      </c>
      <c r="G52" s="437"/>
      <c r="H52" s="437"/>
      <c r="I52" s="437"/>
      <c r="J52" s="437"/>
      <c r="K52" s="437"/>
      <c r="L52" s="437"/>
      <c r="M52" s="447">
        <f>M45+M46+M49+M50+M51</f>
        <v>0</v>
      </c>
      <c r="N52" s="447"/>
      <c r="O52" s="447"/>
      <c r="P52" s="447"/>
      <c r="Q52" s="448">
        <v>0</v>
      </c>
      <c r="R52" s="448"/>
    </row>
    <row r="53" spans="1:20" s="61" customFormat="1" ht="45" customHeight="1" x14ac:dyDescent="0.25">
      <c r="A53" s="434" t="s">
        <v>308</v>
      </c>
      <c r="B53" s="449"/>
      <c r="C53" s="449"/>
      <c r="D53" s="449"/>
      <c r="E53" s="449"/>
      <c r="F53" s="436"/>
      <c r="G53" s="450"/>
      <c r="H53" s="450"/>
      <c r="I53" s="450"/>
      <c r="J53" s="450"/>
      <c r="K53" s="450"/>
      <c r="L53" s="450"/>
      <c r="M53" s="438"/>
      <c r="N53" s="438"/>
      <c r="O53" s="438"/>
      <c r="P53" s="438"/>
      <c r="Q53" s="439"/>
      <c r="R53" s="439"/>
    </row>
    <row r="54" spans="1:20" s="61" customFormat="1" ht="30" customHeight="1" x14ac:dyDescent="0.25">
      <c r="A54" s="453" t="s">
        <v>309</v>
      </c>
      <c r="B54" s="454"/>
      <c r="C54" s="454"/>
      <c r="D54" s="454"/>
      <c r="E54" s="454"/>
      <c r="F54" s="436" t="s">
        <v>310</v>
      </c>
      <c r="G54" s="450"/>
      <c r="H54" s="450"/>
      <c r="I54" s="450"/>
      <c r="J54" s="450"/>
      <c r="K54" s="450"/>
      <c r="L54" s="450"/>
      <c r="M54" s="447">
        <f>M52-M53</f>
        <v>0</v>
      </c>
      <c r="N54" s="447"/>
      <c r="O54" s="447"/>
      <c r="P54" s="447"/>
      <c r="Q54" s="448">
        <f>Q52-Q53</f>
        <v>0</v>
      </c>
      <c r="R54" s="448"/>
    </row>
    <row r="55" spans="1:20" s="61" customFormat="1" ht="9" customHeight="1" x14ac:dyDescent="0.25">
      <c r="A55" s="457"/>
      <c r="B55" s="458"/>
      <c r="C55" s="458"/>
      <c r="D55" s="458"/>
      <c r="E55" s="458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5"/>
      <c r="T55" s="5"/>
    </row>
    <row r="56" spans="1:20" s="61" customFormat="1" ht="30" customHeight="1" x14ac:dyDescent="0.25">
      <c r="A56" s="460" t="s">
        <v>292</v>
      </c>
      <c r="B56" s="450"/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5" t="s">
        <v>14</v>
      </c>
      <c r="N56" s="456"/>
      <c r="O56" s="456"/>
      <c r="P56" s="456"/>
      <c r="Q56" s="455" t="s">
        <v>15</v>
      </c>
      <c r="R56" s="456"/>
    </row>
    <row r="57" spans="1:20" s="61" customFormat="1" ht="30" customHeight="1" x14ac:dyDescent="0.25">
      <c r="A57" s="461" t="s">
        <v>293</v>
      </c>
      <c r="B57" s="452"/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40"/>
      <c r="N57" s="440"/>
      <c r="O57" s="440"/>
      <c r="P57" s="440"/>
      <c r="Q57" s="440"/>
      <c r="R57" s="440"/>
    </row>
    <row r="58" spans="1:20" s="61" customFormat="1" ht="30" customHeight="1" x14ac:dyDescent="0.25">
      <c r="A58" s="451" t="s">
        <v>294</v>
      </c>
      <c r="B58" s="452"/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40"/>
      <c r="N58" s="440"/>
      <c r="O58" s="440"/>
      <c r="P58" s="440"/>
      <c r="Q58" s="440"/>
      <c r="R58" s="440"/>
      <c r="S58" s="5"/>
      <c r="T58" s="5"/>
    </row>
    <row r="59" spans="1:20" s="61" customFormat="1" ht="30" customHeight="1" x14ac:dyDescent="0.25">
      <c r="A59" s="451" t="s">
        <v>295</v>
      </c>
      <c r="B59" s="452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47">
        <f>M57-M58</f>
        <v>0</v>
      </c>
      <c r="N59" s="447"/>
      <c r="O59" s="447"/>
      <c r="P59" s="447"/>
      <c r="Q59" s="447">
        <f>Q57-Q58</f>
        <v>0</v>
      </c>
      <c r="R59" s="447"/>
    </row>
    <row r="60" spans="1:20" s="61" customFormat="1" ht="30" customHeight="1" x14ac:dyDescent="0.25">
      <c r="A60" s="443" t="s">
        <v>171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5"/>
      <c r="N60" s="445"/>
      <c r="O60" s="445"/>
      <c r="P60" s="445"/>
      <c r="Q60" s="445"/>
      <c r="R60" s="446"/>
    </row>
    <row r="61" spans="1:20" ht="11.45" customHeight="1" x14ac:dyDescent="0.25">
      <c r="A61" s="414"/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6"/>
    </row>
    <row r="62" spans="1:20" ht="26.45" customHeight="1" x14ac:dyDescent="0.25">
      <c r="A62" s="441">
        <v>45292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77" t="s">
        <v>117</v>
      </c>
    </row>
    <row r="63" spans="1:20" ht="6.6" customHeight="1" x14ac:dyDescent="0.25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5" hidden="1" x14ac:dyDescent="0.25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25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25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3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25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25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25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25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25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25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25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25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25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25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25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25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25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25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25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25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25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25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25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25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25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25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25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25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25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25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25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25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25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25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25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25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25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25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25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25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3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25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25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25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25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25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25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25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25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25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25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25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25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25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25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25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25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25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25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25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9.5" hidden="1" x14ac:dyDescent="0.25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5" hidden="1" x14ac:dyDescent="0.25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25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101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20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0" customHeight="1" x14ac:dyDescent="0.25">
      <c r="A12" s="79" t="s">
        <v>3</v>
      </c>
      <c r="B12" s="529" t="s">
        <v>21</v>
      </c>
      <c r="C12" s="530"/>
      <c r="D12" s="531"/>
      <c r="E12" s="80" t="s">
        <v>22</v>
      </c>
      <c r="F12" s="532" t="s">
        <v>23</v>
      </c>
      <c r="G12" s="533"/>
      <c r="H12" s="538" t="s">
        <v>24</v>
      </c>
      <c r="I12" s="535"/>
      <c r="J12" s="536" t="s">
        <v>246</v>
      </c>
      <c r="K12" s="536"/>
      <c r="L12" s="537"/>
      <c r="M12" s="80" t="s">
        <v>25</v>
      </c>
      <c r="N12" s="538" t="s">
        <v>26</v>
      </c>
      <c r="O12" s="539"/>
      <c r="P12" s="540"/>
      <c r="Q12" s="80" t="s">
        <v>27</v>
      </c>
      <c r="R12" s="80" t="s">
        <v>102</v>
      </c>
    </row>
    <row r="13" spans="1:18" ht="30" customHeight="1" x14ac:dyDescent="0.25">
      <c r="A13" s="81" t="s">
        <v>94</v>
      </c>
      <c r="B13" s="517"/>
      <c r="C13" s="518"/>
      <c r="D13" s="519"/>
      <c r="E13" s="89"/>
      <c r="F13" s="520"/>
      <c r="G13" s="521"/>
      <c r="H13" s="522"/>
      <c r="I13" s="523"/>
      <c r="J13" s="524"/>
      <c r="K13" s="525"/>
      <c r="L13" s="526"/>
      <c r="M13" s="78"/>
      <c r="N13" s="522"/>
      <c r="O13" s="527"/>
      <c r="P13" s="528"/>
      <c r="Q13" s="85"/>
      <c r="R13" s="85"/>
    </row>
    <row r="14" spans="1:18" ht="30" customHeight="1" x14ac:dyDescent="0.25">
      <c r="A14" s="81" t="s">
        <v>93</v>
      </c>
      <c r="B14" s="499"/>
      <c r="C14" s="500"/>
      <c r="D14" s="500"/>
      <c r="E14" s="90"/>
      <c r="F14" s="501"/>
      <c r="G14" s="502"/>
      <c r="H14" s="503"/>
      <c r="I14" s="503"/>
      <c r="J14" s="504"/>
      <c r="K14" s="504"/>
      <c r="L14" s="504"/>
      <c r="M14" s="59"/>
      <c r="N14" s="503"/>
      <c r="O14" s="505"/>
      <c r="P14" s="505"/>
      <c r="Q14" s="86"/>
      <c r="R14" s="86"/>
    </row>
    <row r="15" spans="1:18" ht="30" customHeight="1" x14ac:dyDescent="0.25">
      <c r="A15" s="81" t="s">
        <v>92</v>
      </c>
      <c r="B15" s="499"/>
      <c r="C15" s="500"/>
      <c r="D15" s="500"/>
      <c r="E15" s="90"/>
      <c r="F15" s="501"/>
      <c r="G15" s="502"/>
      <c r="H15" s="503"/>
      <c r="I15" s="503"/>
      <c r="J15" s="504"/>
      <c r="K15" s="504"/>
      <c r="L15" s="504"/>
      <c r="M15" s="59"/>
      <c r="N15" s="503"/>
      <c r="O15" s="505"/>
      <c r="P15" s="505"/>
      <c r="Q15" s="86"/>
      <c r="R15" s="86"/>
    </row>
    <row r="16" spans="1:18" ht="30" customHeight="1" x14ac:dyDescent="0.25">
      <c r="A16" s="81" t="s">
        <v>91</v>
      </c>
      <c r="B16" s="499"/>
      <c r="C16" s="500"/>
      <c r="D16" s="500"/>
      <c r="E16" s="90"/>
      <c r="F16" s="501"/>
      <c r="G16" s="502"/>
      <c r="H16" s="503"/>
      <c r="I16" s="503"/>
      <c r="J16" s="504"/>
      <c r="K16" s="504"/>
      <c r="L16" s="504"/>
      <c r="M16" s="59"/>
      <c r="N16" s="503"/>
      <c r="O16" s="505"/>
      <c r="P16" s="505"/>
      <c r="Q16" s="86"/>
      <c r="R16" s="86"/>
    </row>
    <row r="17" spans="1:18" ht="30" customHeight="1" x14ac:dyDescent="0.25">
      <c r="A17" s="81" t="s">
        <v>90</v>
      </c>
      <c r="B17" s="499"/>
      <c r="C17" s="500"/>
      <c r="D17" s="500"/>
      <c r="E17" s="90"/>
      <c r="F17" s="501"/>
      <c r="G17" s="502"/>
      <c r="H17" s="503"/>
      <c r="I17" s="503"/>
      <c r="J17" s="504"/>
      <c r="K17" s="504"/>
      <c r="L17" s="504"/>
      <c r="M17" s="59"/>
      <c r="N17" s="503"/>
      <c r="O17" s="505"/>
      <c r="P17" s="505"/>
      <c r="Q17" s="86"/>
      <c r="R17" s="86"/>
    </row>
    <row r="18" spans="1:18" ht="30" customHeight="1" x14ac:dyDescent="0.25">
      <c r="A18" s="81" t="s">
        <v>89</v>
      </c>
      <c r="B18" s="499"/>
      <c r="C18" s="500"/>
      <c r="D18" s="500"/>
      <c r="E18" s="90"/>
      <c r="F18" s="501"/>
      <c r="G18" s="502"/>
      <c r="H18" s="503"/>
      <c r="I18" s="503"/>
      <c r="J18" s="504"/>
      <c r="K18" s="504"/>
      <c r="L18" s="504"/>
      <c r="M18" s="59"/>
      <c r="N18" s="503"/>
      <c r="O18" s="505"/>
      <c r="P18" s="505"/>
      <c r="Q18" s="86"/>
      <c r="R18" s="86"/>
    </row>
    <row r="19" spans="1:18" ht="30" customHeight="1" x14ac:dyDescent="0.25">
      <c r="A19" s="81" t="s">
        <v>88</v>
      </c>
      <c r="B19" s="499"/>
      <c r="C19" s="500"/>
      <c r="D19" s="500"/>
      <c r="E19" s="90"/>
      <c r="F19" s="501"/>
      <c r="G19" s="502"/>
      <c r="H19" s="503"/>
      <c r="I19" s="503"/>
      <c r="J19" s="504"/>
      <c r="K19" s="504"/>
      <c r="L19" s="504"/>
      <c r="M19" s="59"/>
      <c r="N19" s="503"/>
      <c r="O19" s="505"/>
      <c r="P19" s="505"/>
      <c r="Q19" s="86"/>
      <c r="R19" s="86"/>
    </row>
    <row r="20" spans="1:18" ht="30" customHeight="1" x14ac:dyDescent="0.25">
      <c r="A20" s="81" t="s">
        <v>87</v>
      </c>
      <c r="B20" s="499"/>
      <c r="C20" s="500"/>
      <c r="D20" s="500"/>
      <c r="E20" s="90"/>
      <c r="F20" s="501"/>
      <c r="G20" s="502"/>
      <c r="H20" s="503"/>
      <c r="I20" s="503"/>
      <c r="J20" s="504"/>
      <c r="K20" s="504"/>
      <c r="L20" s="504"/>
      <c r="M20" s="59"/>
      <c r="N20" s="503"/>
      <c r="O20" s="505"/>
      <c r="P20" s="505"/>
      <c r="Q20" s="86"/>
      <c r="R20" s="86"/>
    </row>
    <row r="21" spans="1:18" ht="30" customHeight="1" x14ac:dyDescent="0.25">
      <c r="A21" s="81" t="s">
        <v>86</v>
      </c>
      <c r="B21" s="499"/>
      <c r="C21" s="500"/>
      <c r="D21" s="500"/>
      <c r="E21" s="90"/>
      <c r="F21" s="501"/>
      <c r="G21" s="502"/>
      <c r="H21" s="503"/>
      <c r="I21" s="503"/>
      <c r="J21" s="504"/>
      <c r="K21" s="504"/>
      <c r="L21" s="504"/>
      <c r="M21" s="59"/>
      <c r="N21" s="503"/>
      <c r="O21" s="505"/>
      <c r="P21" s="505"/>
      <c r="Q21" s="86"/>
      <c r="R21" s="86"/>
    </row>
    <row r="22" spans="1:18" ht="30" customHeight="1" x14ac:dyDescent="0.25">
      <c r="A22" s="81" t="s">
        <v>85</v>
      </c>
      <c r="B22" s="492"/>
      <c r="C22" s="493"/>
      <c r="D22" s="493"/>
      <c r="E22" s="91"/>
      <c r="F22" s="494"/>
      <c r="G22" s="495"/>
      <c r="H22" s="496"/>
      <c r="I22" s="496"/>
      <c r="J22" s="497"/>
      <c r="K22" s="497"/>
      <c r="L22" s="497"/>
      <c r="M22" s="82"/>
      <c r="N22" s="496"/>
      <c r="O22" s="498"/>
      <c r="P22" s="498"/>
      <c r="Q22" s="87"/>
      <c r="R22" s="87"/>
    </row>
    <row r="23" spans="1:18" ht="30" customHeight="1" x14ac:dyDescent="0.25">
      <c r="A23" s="81" t="s">
        <v>84</v>
      </c>
      <c r="B23" s="506" t="s">
        <v>28</v>
      </c>
      <c r="C23" s="507"/>
      <c r="D23" s="508"/>
      <c r="E23" s="88">
        <f>E13+E14+E15+E16+E17+E18+E19+E20+E21+E22</f>
        <v>0</v>
      </c>
      <c r="F23" s="509">
        <f>F13+F14+F15+F16+F17+F18+F19+F20+F21+F22</f>
        <v>0</v>
      </c>
      <c r="G23" s="510"/>
      <c r="H23" s="511"/>
      <c r="I23" s="512"/>
      <c r="J23" s="513"/>
      <c r="K23" s="513"/>
      <c r="L23" s="513"/>
      <c r="M23" s="83"/>
      <c r="N23" s="514"/>
      <c r="O23" s="515"/>
      <c r="P23" s="516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9" t="s">
        <v>3</v>
      </c>
      <c r="B24" s="529" t="s">
        <v>29</v>
      </c>
      <c r="C24" s="530"/>
      <c r="D24" s="531"/>
      <c r="E24" s="84" t="s">
        <v>22</v>
      </c>
      <c r="F24" s="532" t="s">
        <v>23</v>
      </c>
      <c r="G24" s="533"/>
      <c r="H24" s="534" t="s">
        <v>24</v>
      </c>
      <c r="I24" s="535"/>
      <c r="J24" s="536" t="s">
        <v>246</v>
      </c>
      <c r="K24" s="536"/>
      <c r="L24" s="537"/>
      <c r="M24" s="80" t="s">
        <v>25</v>
      </c>
      <c r="N24" s="538" t="s">
        <v>26</v>
      </c>
      <c r="O24" s="539"/>
      <c r="P24" s="540"/>
      <c r="Q24" s="80" t="s">
        <v>27</v>
      </c>
      <c r="R24" s="80" t="s">
        <v>102</v>
      </c>
    </row>
    <row r="25" spans="1:18" ht="30" customHeight="1" x14ac:dyDescent="0.25">
      <c r="A25" s="81" t="s">
        <v>83</v>
      </c>
      <c r="B25" s="517"/>
      <c r="C25" s="518"/>
      <c r="D25" s="519"/>
      <c r="E25" s="89"/>
      <c r="F25" s="520"/>
      <c r="G25" s="521"/>
      <c r="H25" s="522"/>
      <c r="I25" s="523"/>
      <c r="J25" s="524"/>
      <c r="K25" s="525"/>
      <c r="L25" s="526"/>
      <c r="M25" s="78"/>
      <c r="N25" s="522"/>
      <c r="O25" s="527"/>
      <c r="P25" s="528"/>
      <c r="Q25" s="86"/>
      <c r="R25" s="86"/>
    </row>
    <row r="26" spans="1:18" ht="30" customHeight="1" x14ac:dyDescent="0.25">
      <c r="A26" s="81" t="s">
        <v>82</v>
      </c>
      <c r="B26" s="499"/>
      <c r="C26" s="500"/>
      <c r="D26" s="500"/>
      <c r="E26" s="90"/>
      <c r="F26" s="501"/>
      <c r="G26" s="502"/>
      <c r="H26" s="503"/>
      <c r="I26" s="503"/>
      <c r="J26" s="504"/>
      <c r="K26" s="504"/>
      <c r="L26" s="504"/>
      <c r="M26" s="59"/>
      <c r="N26" s="503"/>
      <c r="O26" s="505"/>
      <c r="P26" s="505"/>
      <c r="Q26" s="86"/>
      <c r="R26" s="86"/>
    </row>
    <row r="27" spans="1:18" ht="30" customHeight="1" x14ac:dyDescent="0.25">
      <c r="A27" s="81" t="s">
        <v>81</v>
      </c>
      <c r="B27" s="499"/>
      <c r="C27" s="500"/>
      <c r="D27" s="500"/>
      <c r="E27" s="90"/>
      <c r="F27" s="501"/>
      <c r="G27" s="502"/>
      <c r="H27" s="503"/>
      <c r="I27" s="503"/>
      <c r="J27" s="504"/>
      <c r="K27" s="504"/>
      <c r="L27" s="504"/>
      <c r="M27" s="59"/>
      <c r="N27" s="503"/>
      <c r="O27" s="505"/>
      <c r="P27" s="505"/>
      <c r="Q27" s="86"/>
      <c r="R27" s="86"/>
    </row>
    <row r="28" spans="1:18" ht="30" customHeight="1" x14ac:dyDescent="0.25">
      <c r="A28" s="81" t="s">
        <v>80</v>
      </c>
      <c r="B28" s="499"/>
      <c r="C28" s="500"/>
      <c r="D28" s="500"/>
      <c r="E28" s="90"/>
      <c r="F28" s="501"/>
      <c r="G28" s="502"/>
      <c r="H28" s="503"/>
      <c r="I28" s="503"/>
      <c r="J28" s="504"/>
      <c r="K28" s="504"/>
      <c r="L28" s="504"/>
      <c r="M28" s="59"/>
      <c r="N28" s="503"/>
      <c r="O28" s="505"/>
      <c r="P28" s="505"/>
      <c r="Q28" s="86"/>
      <c r="R28" s="86"/>
    </row>
    <row r="29" spans="1:18" ht="30" customHeight="1" x14ac:dyDescent="0.25">
      <c r="A29" s="81" t="s">
        <v>79</v>
      </c>
      <c r="B29" s="499"/>
      <c r="C29" s="500"/>
      <c r="D29" s="500"/>
      <c r="E29" s="90"/>
      <c r="F29" s="501"/>
      <c r="G29" s="502"/>
      <c r="H29" s="503"/>
      <c r="I29" s="503"/>
      <c r="J29" s="504"/>
      <c r="K29" s="504"/>
      <c r="L29" s="504"/>
      <c r="M29" s="59"/>
      <c r="N29" s="503"/>
      <c r="O29" s="505"/>
      <c r="P29" s="505"/>
      <c r="Q29" s="86"/>
      <c r="R29" s="86"/>
    </row>
    <row r="30" spans="1:18" ht="30.75" customHeight="1" x14ac:dyDescent="0.25">
      <c r="A30" s="81" t="s">
        <v>78</v>
      </c>
      <c r="B30" s="499"/>
      <c r="C30" s="500"/>
      <c r="D30" s="500"/>
      <c r="E30" s="90"/>
      <c r="F30" s="501"/>
      <c r="G30" s="502"/>
      <c r="H30" s="503"/>
      <c r="I30" s="503"/>
      <c r="J30" s="504"/>
      <c r="K30" s="504"/>
      <c r="L30" s="504"/>
      <c r="M30" s="59"/>
      <c r="N30" s="503"/>
      <c r="O30" s="505"/>
      <c r="P30" s="505"/>
      <c r="Q30" s="86"/>
      <c r="R30" s="86"/>
    </row>
    <row r="31" spans="1:18" ht="30" customHeight="1" x14ac:dyDescent="0.25">
      <c r="A31" s="81" t="s">
        <v>77</v>
      </c>
      <c r="B31" s="499"/>
      <c r="C31" s="500"/>
      <c r="D31" s="500"/>
      <c r="E31" s="90"/>
      <c r="F31" s="501"/>
      <c r="G31" s="502"/>
      <c r="H31" s="503"/>
      <c r="I31" s="503"/>
      <c r="J31" s="504"/>
      <c r="K31" s="504"/>
      <c r="L31" s="504"/>
      <c r="M31" s="59"/>
      <c r="N31" s="503"/>
      <c r="O31" s="505"/>
      <c r="P31" s="505"/>
      <c r="Q31" s="86"/>
      <c r="R31" s="86"/>
    </row>
    <row r="32" spans="1:18" ht="30" customHeight="1" x14ac:dyDescent="0.25">
      <c r="A32" s="81" t="s">
        <v>76</v>
      </c>
      <c r="B32" s="499"/>
      <c r="C32" s="500"/>
      <c r="D32" s="500"/>
      <c r="E32" s="90"/>
      <c r="F32" s="501"/>
      <c r="G32" s="502"/>
      <c r="H32" s="503"/>
      <c r="I32" s="503"/>
      <c r="J32" s="504"/>
      <c r="K32" s="504"/>
      <c r="L32" s="504"/>
      <c r="M32" s="59"/>
      <c r="N32" s="503"/>
      <c r="O32" s="505"/>
      <c r="P32" s="505"/>
      <c r="Q32" s="86"/>
      <c r="R32" s="86"/>
    </row>
    <row r="33" spans="1:18" ht="30" customHeight="1" x14ac:dyDescent="0.25">
      <c r="A33" s="81" t="s">
        <v>75</v>
      </c>
      <c r="B33" s="499"/>
      <c r="C33" s="500"/>
      <c r="D33" s="500"/>
      <c r="E33" s="90"/>
      <c r="F33" s="501"/>
      <c r="G33" s="502"/>
      <c r="H33" s="503"/>
      <c r="I33" s="503"/>
      <c r="J33" s="504"/>
      <c r="K33" s="504"/>
      <c r="L33" s="504"/>
      <c r="M33" s="59"/>
      <c r="N33" s="503"/>
      <c r="O33" s="505"/>
      <c r="P33" s="505"/>
      <c r="Q33" s="86"/>
      <c r="R33" s="86"/>
    </row>
    <row r="34" spans="1:18" ht="30" customHeight="1" x14ac:dyDescent="0.25">
      <c r="A34" s="81" t="s">
        <v>74</v>
      </c>
      <c r="B34" s="492"/>
      <c r="C34" s="493"/>
      <c r="D34" s="493"/>
      <c r="E34" s="91"/>
      <c r="F34" s="494"/>
      <c r="G34" s="495"/>
      <c r="H34" s="496"/>
      <c r="I34" s="496"/>
      <c r="J34" s="497"/>
      <c r="K34" s="497"/>
      <c r="L34" s="497"/>
      <c r="M34" s="82"/>
      <c r="N34" s="496"/>
      <c r="O34" s="498"/>
      <c r="P34" s="498"/>
      <c r="Q34" s="86"/>
      <c r="R34" s="86"/>
    </row>
    <row r="35" spans="1:18" ht="30" customHeight="1" x14ac:dyDescent="0.25">
      <c r="A35" s="81" t="s">
        <v>73</v>
      </c>
      <c r="B35" s="506" t="s">
        <v>103</v>
      </c>
      <c r="C35" s="507"/>
      <c r="D35" s="508"/>
      <c r="E35" s="88">
        <f>E25+E26+E27+E28+E29+E30+E31+E32+E33+E34</f>
        <v>0</v>
      </c>
      <c r="F35" s="509">
        <f>F25+F26+F27+F28+F29+F30+F31+F32+F33+F34</f>
        <v>0</v>
      </c>
      <c r="G35" s="510"/>
      <c r="H35" s="511"/>
      <c r="I35" s="512"/>
      <c r="J35" s="513"/>
      <c r="K35" s="513"/>
      <c r="L35" s="513"/>
      <c r="M35" s="83"/>
      <c r="N35" s="514"/>
      <c r="O35" s="515"/>
      <c r="P35" s="516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489"/>
      <c r="B36" s="490"/>
      <c r="C36" s="490"/>
      <c r="D36" s="490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91"/>
    </row>
    <row r="37" spans="1:18" s="61" customFormat="1" ht="14.45" customHeight="1" x14ac:dyDescent="0.25">
      <c r="A37" s="242">
        <v>45292</v>
      </c>
      <c r="B37" s="243"/>
      <c r="C37" s="244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96" t="s">
        <v>104</v>
      </c>
    </row>
    <row r="38" spans="1:18" ht="20.25" hidden="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25"/>
    <row r="42" spans="1:18" ht="20.25" hidden="1" customHeight="1" x14ac:dyDescent="0.25"/>
    <row r="44" spans="1:18" ht="20.25" hidden="1" customHeight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</sheetData>
  <mergeCells count="133"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144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30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33" customHeight="1" x14ac:dyDescent="0.25">
      <c r="A12" s="565" t="s">
        <v>31</v>
      </c>
      <c r="B12" s="567" t="s">
        <v>32</v>
      </c>
      <c r="C12" s="568"/>
      <c r="D12" s="569" t="s">
        <v>33</v>
      </c>
      <c r="E12" s="570"/>
      <c r="F12" s="570"/>
      <c r="G12" s="570"/>
      <c r="H12" s="570"/>
      <c r="I12" s="571" t="s">
        <v>34</v>
      </c>
      <c r="J12" s="572"/>
      <c r="K12" s="572"/>
      <c r="L12" s="572"/>
      <c r="M12" s="473" t="s">
        <v>35</v>
      </c>
      <c r="N12" s="456"/>
      <c r="O12" s="456"/>
      <c r="P12" s="456"/>
      <c r="Q12" s="456"/>
      <c r="R12" s="456"/>
    </row>
    <row r="13" spans="1:18" ht="18.75" customHeight="1" x14ac:dyDescent="0.25">
      <c r="A13" s="566"/>
      <c r="B13" s="568"/>
      <c r="C13" s="568"/>
      <c r="D13" s="570"/>
      <c r="E13" s="570"/>
      <c r="F13" s="570"/>
      <c r="G13" s="570"/>
      <c r="H13" s="570"/>
      <c r="I13" s="572"/>
      <c r="J13" s="572"/>
      <c r="K13" s="572"/>
      <c r="L13" s="572"/>
      <c r="M13" s="559" t="s">
        <v>36</v>
      </c>
      <c r="N13" s="560"/>
      <c r="O13" s="560"/>
      <c r="P13" s="560"/>
      <c r="Q13" s="561" t="s">
        <v>37</v>
      </c>
      <c r="R13" s="562"/>
    </row>
    <row r="14" spans="1:18" s="61" customFormat="1" ht="30" customHeight="1" x14ac:dyDescent="0.25">
      <c r="A14" s="58">
        <v>1</v>
      </c>
      <c r="B14" s="541"/>
      <c r="C14" s="484"/>
      <c r="D14" s="573" t="s">
        <v>146</v>
      </c>
      <c r="E14" s="574"/>
      <c r="F14" s="574"/>
      <c r="G14" s="574"/>
      <c r="H14" s="574"/>
      <c r="I14" s="541"/>
      <c r="J14" s="541"/>
      <c r="K14" s="541"/>
      <c r="L14" s="541"/>
      <c r="M14" s="542"/>
      <c r="N14" s="543"/>
      <c r="O14" s="543"/>
      <c r="P14" s="543"/>
      <c r="Q14" s="543"/>
      <c r="R14" s="544"/>
    </row>
    <row r="15" spans="1:18" s="61" customFormat="1" ht="30" customHeight="1" x14ac:dyDescent="0.25">
      <c r="A15" s="58">
        <v>2</v>
      </c>
      <c r="B15" s="551">
        <v>2111</v>
      </c>
      <c r="C15" s="552"/>
      <c r="D15" s="553" t="s">
        <v>147</v>
      </c>
      <c r="E15" s="554"/>
      <c r="F15" s="554"/>
      <c r="G15" s="554"/>
      <c r="H15" s="554"/>
      <c r="I15" s="541" t="s">
        <v>39</v>
      </c>
      <c r="J15" s="541"/>
      <c r="K15" s="541"/>
      <c r="L15" s="541"/>
      <c r="M15" s="563"/>
      <c r="N15" s="557"/>
      <c r="O15" s="557"/>
      <c r="P15" s="557"/>
      <c r="Q15" s="556"/>
      <c r="R15" s="564"/>
    </row>
    <row r="16" spans="1:18" s="61" customFormat="1" ht="30.75" customHeight="1" x14ac:dyDescent="0.25">
      <c r="A16" s="58">
        <v>3</v>
      </c>
      <c r="B16" s="551">
        <v>2112</v>
      </c>
      <c r="C16" s="552"/>
      <c r="D16" s="553" t="s">
        <v>148</v>
      </c>
      <c r="E16" s="554"/>
      <c r="F16" s="554"/>
      <c r="G16" s="554"/>
      <c r="H16" s="554"/>
      <c r="I16" s="541" t="s">
        <v>40</v>
      </c>
      <c r="J16" s="541"/>
      <c r="K16" s="541"/>
      <c r="L16" s="541"/>
      <c r="M16" s="555"/>
      <c r="N16" s="556"/>
      <c r="O16" s="556"/>
      <c r="P16" s="556"/>
      <c r="Q16" s="557"/>
      <c r="R16" s="558"/>
    </row>
    <row r="17" spans="1:18" s="61" customFormat="1" ht="30" customHeight="1" x14ac:dyDescent="0.25">
      <c r="A17" s="58">
        <v>4</v>
      </c>
      <c r="B17" s="551">
        <v>2113</v>
      </c>
      <c r="C17" s="552"/>
      <c r="D17" s="553" t="s">
        <v>149</v>
      </c>
      <c r="E17" s="554"/>
      <c r="F17" s="554"/>
      <c r="G17" s="554"/>
      <c r="H17" s="554"/>
      <c r="I17" s="541" t="s">
        <v>40</v>
      </c>
      <c r="J17" s="541"/>
      <c r="K17" s="541"/>
      <c r="L17" s="541"/>
      <c r="M17" s="555"/>
      <c r="N17" s="556"/>
      <c r="O17" s="556"/>
      <c r="P17" s="556"/>
      <c r="Q17" s="557"/>
      <c r="R17" s="558"/>
    </row>
    <row r="18" spans="1:18" s="61" customFormat="1" ht="30" customHeight="1" x14ac:dyDescent="0.25">
      <c r="A18" s="58">
        <v>5</v>
      </c>
      <c r="B18" s="551">
        <v>2114</v>
      </c>
      <c r="C18" s="552"/>
      <c r="D18" s="553" t="s">
        <v>150</v>
      </c>
      <c r="E18" s="554"/>
      <c r="F18" s="554"/>
      <c r="G18" s="554"/>
      <c r="H18" s="554"/>
      <c r="I18" s="541" t="s">
        <v>40</v>
      </c>
      <c r="J18" s="541"/>
      <c r="K18" s="541"/>
      <c r="L18" s="541"/>
      <c r="M18" s="555"/>
      <c r="N18" s="556"/>
      <c r="O18" s="556"/>
      <c r="P18" s="556"/>
      <c r="Q18" s="557"/>
      <c r="R18" s="558"/>
    </row>
    <row r="19" spans="1:18" s="61" customFormat="1" ht="30" customHeight="1" x14ac:dyDescent="0.25">
      <c r="A19" s="58">
        <v>6</v>
      </c>
      <c r="B19" s="551">
        <v>2115</v>
      </c>
      <c r="C19" s="552"/>
      <c r="D19" s="553" t="s">
        <v>151</v>
      </c>
      <c r="E19" s="554"/>
      <c r="F19" s="554"/>
      <c r="G19" s="554"/>
      <c r="H19" s="554"/>
      <c r="I19" s="541" t="s">
        <v>40</v>
      </c>
      <c r="J19" s="541"/>
      <c r="K19" s="541"/>
      <c r="L19" s="541"/>
      <c r="M19" s="555"/>
      <c r="N19" s="556"/>
      <c r="O19" s="556"/>
      <c r="P19" s="556"/>
      <c r="Q19" s="557"/>
      <c r="R19" s="558"/>
    </row>
    <row r="20" spans="1:18" s="61" customFormat="1" ht="30" customHeight="1" x14ac:dyDescent="0.25">
      <c r="A20" s="58">
        <v>7</v>
      </c>
      <c r="B20" s="551">
        <v>2116</v>
      </c>
      <c r="C20" s="552"/>
      <c r="D20" s="553" t="s">
        <v>152</v>
      </c>
      <c r="E20" s="554"/>
      <c r="F20" s="554"/>
      <c r="G20" s="554"/>
      <c r="H20" s="554"/>
      <c r="I20" s="541" t="s">
        <v>40</v>
      </c>
      <c r="J20" s="541"/>
      <c r="K20" s="541"/>
      <c r="L20" s="541"/>
      <c r="M20" s="555"/>
      <c r="N20" s="556"/>
      <c r="O20" s="556"/>
      <c r="P20" s="556"/>
      <c r="Q20" s="557"/>
      <c r="R20" s="558"/>
    </row>
    <row r="21" spans="1:18" s="61" customFormat="1" ht="30" customHeight="1" x14ac:dyDescent="0.25">
      <c r="A21" s="58">
        <v>8</v>
      </c>
      <c r="B21" s="551">
        <v>2121</v>
      </c>
      <c r="C21" s="552"/>
      <c r="D21" s="553" t="s">
        <v>153</v>
      </c>
      <c r="E21" s="554"/>
      <c r="F21" s="554"/>
      <c r="G21" s="554"/>
      <c r="H21" s="554"/>
      <c r="I21" s="541" t="s">
        <v>39</v>
      </c>
      <c r="J21" s="541"/>
      <c r="K21" s="541"/>
      <c r="L21" s="541"/>
      <c r="M21" s="563"/>
      <c r="N21" s="557"/>
      <c r="O21" s="557"/>
      <c r="P21" s="557"/>
      <c r="Q21" s="556"/>
      <c r="R21" s="564"/>
    </row>
    <row r="22" spans="1:18" s="61" customFormat="1" ht="30" customHeight="1" x14ac:dyDescent="0.25">
      <c r="A22" s="58">
        <v>9</v>
      </c>
      <c r="B22" s="551">
        <v>2122</v>
      </c>
      <c r="C22" s="552"/>
      <c r="D22" s="553" t="s">
        <v>154</v>
      </c>
      <c r="E22" s="554"/>
      <c r="F22" s="554"/>
      <c r="G22" s="554"/>
      <c r="H22" s="554"/>
      <c r="I22" s="541" t="s">
        <v>40</v>
      </c>
      <c r="J22" s="541"/>
      <c r="K22" s="541"/>
      <c r="L22" s="541"/>
      <c r="M22" s="555"/>
      <c r="N22" s="556"/>
      <c r="O22" s="556"/>
      <c r="P22" s="556"/>
      <c r="Q22" s="557"/>
      <c r="R22" s="558"/>
    </row>
    <row r="23" spans="1:18" s="61" customFormat="1" ht="30" customHeight="1" x14ac:dyDescent="0.25">
      <c r="A23" s="58">
        <v>10</v>
      </c>
      <c r="B23" s="551">
        <v>2123</v>
      </c>
      <c r="C23" s="552"/>
      <c r="D23" s="553" t="s">
        <v>155</v>
      </c>
      <c r="E23" s="554"/>
      <c r="F23" s="554"/>
      <c r="G23" s="554"/>
      <c r="H23" s="554"/>
      <c r="I23" s="541" t="s">
        <v>40</v>
      </c>
      <c r="J23" s="541"/>
      <c r="K23" s="541"/>
      <c r="L23" s="541"/>
      <c r="M23" s="555"/>
      <c r="N23" s="556"/>
      <c r="O23" s="556"/>
      <c r="P23" s="556"/>
      <c r="Q23" s="557"/>
      <c r="R23" s="558"/>
    </row>
    <row r="24" spans="1:18" s="61" customFormat="1" ht="30" customHeight="1" x14ac:dyDescent="0.25">
      <c r="A24" s="58">
        <v>11</v>
      </c>
      <c r="B24" s="551">
        <v>2123.1</v>
      </c>
      <c r="C24" s="552"/>
      <c r="D24" s="553" t="s">
        <v>156</v>
      </c>
      <c r="E24" s="554"/>
      <c r="F24" s="554"/>
      <c r="G24" s="554"/>
      <c r="H24" s="554"/>
      <c r="I24" s="541" t="s">
        <v>40</v>
      </c>
      <c r="J24" s="541"/>
      <c r="K24" s="541"/>
      <c r="L24" s="541"/>
      <c r="M24" s="555"/>
      <c r="N24" s="556"/>
      <c r="O24" s="556"/>
      <c r="P24" s="556"/>
      <c r="Q24" s="557"/>
      <c r="R24" s="558"/>
    </row>
    <row r="25" spans="1:18" s="61" customFormat="1" ht="30" customHeight="1" x14ac:dyDescent="0.25">
      <c r="A25" s="58">
        <v>12</v>
      </c>
      <c r="B25" s="551">
        <v>2123.1999999999998</v>
      </c>
      <c r="C25" s="552"/>
      <c r="D25" s="553" t="s">
        <v>157</v>
      </c>
      <c r="E25" s="554"/>
      <c r="F25" s="554"/>
      <c r="G25" s="554"/>
      <c r="H25" s="554"/>
      <c r="I25" s="541" t="s">
        <v>40</v>
      </c>
      <c r="J25" s="541"/>
      <c r="K25" s="541"/>
      <c r="L25" s="541"/>
      <c r="M25" s="555"/>
      <c r="N25" s="556"/>
      <c r="O25" s="556"/>
      <c r="P25" s="556"/>
      <c r="Q25" s="557"/>
      <c r="R25" s="558"/>
    </row>
    <row r="26" spans="1:18" s="61" customFormat="1" ht="30" customHeight="1" x14ac:dyDescent="0.25">
      <c r="A26" s="58">
        <v>13</v>
      </c>
      <c r="B26" s="551">
        <v>2124</v>
      </c>
      <c r="C26" s="552"/>
      <c r="D26" s="553" t="s">
        <v>158</v>
      </c>
      <c r="E26" s="554"/>
      <c r="F26" s="554"/>
      <c r="G26" s="554"/>
      <c r="H26" s="554"/>
      <c r="I26" s="541" t="s">
        <v>40</v>
      </c>
      <c r="J26" s="541"/>
      <c r="K26" s="541"/>
      <c r="L26" s="541"/>
      <c r="M26" s="555"/>
      <c r="N26" s="556"/>
      <c r="O26" s="556"/>
      <c r="P26" s="556"/>
      <c r="Q26" s="557"/>
      <c r="R26" s="558"/>
    </row>
    <row r="27" spans="1:18" s="61" customFormat="1" ht="30" customHeight="1" x14ac:dyDescent="0.25">
      <c r="A27" s="58">
        <v>14</v>
      </c>
      <c r="B27" s="551" t="s">
        <v>296</v>
      </c>
      <c r="C27" s="552"/>
      <c r="D27" s="553" t="s">
        <v>159</v>
      </c>
      <c r="E27" s="554"/>
      <c r="F27" s="554"/>
      <c r="G27" s="554"/>
      <c r="H27" s="554"/>
      <c r="I27" s="541" t="s">
        <v>40</v>
      </c>
      <c r="J27" s="541"/>
      <c r="K27" s="541"/>
      <c r="L27" s="541"/>
      <c r="M27" s="555"/>
      <c r="N27" s="556"/>
      <c r="O27" s="556"/>
      <c r="P27" s="556"/>
      <c r="Q27" s="557"/>
      <c r="R27" s="558"/>
    </row>
    <row r="28" spans="1:18" s="61" customFormat="1" ht="30" customHeight="1" x14ac:dyDescent="0.25">
      <c r="A28" s="58">
        <v>15</v>
      </c>
      <c r="B28" s="551">
        <v>2220</v>
      </c>
      <c r="C28" s="552"/>
      <c r="D28" s="553" t="s">
        <v>160</v>
      </c>
      <c r="E28" s="554"/>
      <c r="F28" s="554"/>
      <c r="G28" s="554"/>
      <c r="H28" s="554"/>
      <c r="I28" s="541" t="s">
        <v>40</v>
      </c>
      <c r="J28" s="541"/>
      <c r="K28" s="541"/>
      <c r="L28" s="541"/>
      <c r="M28" s="555"/>
      <c r="N28" s="556"/>
      <c r="O28" s="556"/>
      <c r="P28" s="556"/>
      <c r="Q28" s="557"/>
      <c r="R28" s="558"/>
    </row>
    <row r="29" spans="1:18" s="61" customFormat="1" ht="30" customHeight="1" x14ac:dyDescent="0.25">
      <c r="A29" s="58">
        <v>16</v>
      </c>
      <c r="B29" s="551">
        <v>2230</v>
      </c>
      <c r="C29" s="552"/>
      <c r="D29" s="553" t="s">
        <v>161</v>
      </c>
      <c r="E29" s="554"/>
      <c r="F29" s="554"/>
      <c r="G29" s="554"/>
      <c r="H29" s="554"/>
      <c r="I29" s="541" t="s">
        <v>40</v>
      </c>
      <c r="J29" s="541"/>
      <c r="K29" s="541"/>
      <c r="L29" s="541"/>
      <c r="M29" s="555"/>
      <c r="N29" s="556"/>
      <c r="O29" s="556"/>
      <c r="P29" s="556"/>
      <c r="Q29" s="557"/>
      <c r="R29" s="558"/>
    </row>
    <row r="30" spans="1:18" s="61" customFormat="1" ht="30" customHeight="1" x14ac:dyDescent="0.25">
      <c r="A30" s="58">
        <v>17</v>
      </c>
      <c r="B30" s="551">
        <v>2310</v>
      </c>
      <c r="C30" s="552"/>
      <c r="D30" s="553" t="s">
        <v>162</v>
      </c>
      <c r="E30" s="554"/>
      <c r="F30" s="554"/>
      <c r="G30" s="554"/>
      <c r="H30" s="554"/>
      <c r="I30" s="541" t="s">
        <v>105</v>
      </c>
      <c r="J30" s="541"/>
      <c r="K30" s="541"/>
      <c r="L30" s="541"/>
      <c r="M30" s="563"/>
      <c r="N30" s="557"/>
      <c r="O30" s="557"/>
      <c r="P30" s="557"/>
      <c r="Q30" s="557"/>
      <c r="R30" s="558"/>
    </row>
    <row r="31" spans="1:18" s="61" customFormat="1" ht="30" customHeight="1" x14ac:dyDescent="0.25">
      <c r="A31" s="58">
        <v>18</v>
      </c>
      <c r="B31" s="551">
        <v>2311</v>
      </c>
      <c r="C31" s="552"/>
      <c r="D31" s="553" t="s">
        <v>163</v>
      </c>
      <c r="E31" s="554"/>
      <c r="F31" s="554"/>
      <c r="G31" s="554"/>
      <c r="H31" s="554"/>
      <c r="I31" s="541" t="s">
        <v>40</v>
      </c>
      <c r="J31" s="541"/>
      <c r="K31" s="541"/>
      <c r="L31" s="541"/>
      <c r="M31" s="555"/>
      <c r="N31" s="556"/>
      <c r="O31" s="556"/>
      <c r="P31" s="556"/>
      <c r="Q31" s="557"/>
      <c r="R31" s="558"/>
    </row>
    <row r="32" spans="1:18" s="61" customFormat="1" ht="30.75" customHeight="1" x14ac:dyDescent="0.25">
      <c r="A32" s="58">
        <v>19</v>
      </c>
      <c r="B32" s="551">
        <v>2321</v>
      </c>
      <c r="C32" s="552"/>
      <c r="D32" s="553" t="s">
        <v>164</v>
      </c>
      <c r="E32" s="554"/>
      <c r="F32" s="554"/>
      <c r="G32" s="554"/>
      <c r="H32" s="554"/>
      <c r="I32" s="541" t="s">
        <v>39</v>
      </c>
      <c r="J32" s="541"/>
      <c r="K32" s="541"/>
      <c r="L32" s="541"/>
      <c r="M32" s="563"/>
      <c r="N32" s="557"/>
      <c r="O32" s="557"/>
      <c r="P32" s="557"/>
      <c r="Q32" s="556"/>
      <c r="R32" s="564"/>
    </row>
    <row r="33" spans="1:18" s="61" customFormat="1" ht="30" customHeight="1" x14ac:dyDescent="0.25">
      <c r="A33" s="58">
        <v>20</v>
      </c>
      <c r="B33" s="551">
        <v>2341</v>
      </c>
      <c r="C33" s="552"/>
      <c r="D33" s="553" t="s">
        <v>165</v>
      </c>
      <c r="E33" s="554"/>
      <c r="F33" s="554"/>
      <c r="G33" s="554"/>
      <c r="H33" s="554"/>
      <c r="I33" s="541" t="s">
        <v>40</v>
      </c>
      <c r="J33" s="541"/>
      <c r="K33" s="541"/>
      <c r="L33" s="541"/>
      <c r="M33" s="555"/>
      <c r="N33" s="556"/>
      <c r="O33" s="556"/>
      <c r="P33" s="556"/>
      <c r="Q33" s="557"/>
      <c r="R33" s="558"/>
    </row>
    <row r="34" spans="1:18" s="61" customFormat="1" ht="30" customHeight="1" x14ac:dyDescent="0.25">
      <c r="A34" s="58">
        <v>21</v>
      </c>
      <c r="B34" s="551">
        <v>2351</v>
      </c>
      <c r="C34" s="552"/>
      <c r="D34" s="553" t="s">
        <v>166</v>
      </c>
      <c r="E34" s="554"/>
      <c r="F34" s="554"/>
      <c r="G34" s="554"/>
      <c r="H34" s="554"/>
      <c r="I34" s="541" t="s">
        <v>40</v>
      </c>
      <c r="J34" s="541"/>
      <c r="K34" s="541"/>
      <c r="L34" s="541"/>
      <c r="M34" s="555"/>
      <c r="N34" s="556"/>
      <c r="O34" s="556"/>
      <c r="P34" s="556"/>
      <c r="Q34" s="557"/>
      <c r="R34" s="558"/>
    </row>
    <row r="35" spans="1:18" s="61" customFormat="1" ht="30" customHeight="1" x14ac:dyDescent="0.25">
      <c r="A35" s="58">
        <v>22</v>
      </c>
      <c r="B35" s="551">
        <v>2362</v>
      </c>
      <c r="C35" s="552"/>
      <c r="D35" s="553" t="s">
        <v>167</v>
      </c>
      <c r="E35" s="554"/>
      <c r="F35" s="554"/>
      <c r="G35" s="554"/>
      <c r="H35" s="554"/>
      <c r="I35" s="541" t="s">
        <v>40</v>
      </c>
      <c r="J35" s="541"/>
      <c r="K35" s="541"/>
      <c r="L35" s="541"/>
      <c r="M35" s="596"/>
      <c r="N35" s="564"/>
      <c r="O35" s="564"/>
      <c r="P35" s="564"/>
      <c r="Q35" s="557"/>
      <c r="R35" s="558"/>
    </row>
    <row r="36" spans="1:18" s="61" customFormat="1" ht="30" customHeight="1" x14ac:dyDescent="0.25">
      <c r="A36" s="58">
        <v>23</v>
      </c>
      <c r="B36" s="551">
        <v>2410</v>
      </c>
      <c r="C36" s="552"/>
      <c r="D36" s="553" t="s">
        <v>168</v>
      </c>
      <c r="E36" s="554"/>
      <c r="F36" s="554"/>
      <c r="G36" s="554"/>
      <c r="H36" s="554"/>
      <c r="I36" s="541" t="s">
        <v>105</v>
      </c>
      <c r="J36" s="541"/>
      <c r="K36" s="541"/>
      <c r="L36" s="541"/>
      <c r="M36" s="575"/>
      <c r="N36" s="558"/>
      <c r="O36" s="558"/>
      <c r="P36" s="558"/>
      <c r="Q36" s="557"/>
      <c r="R36" s="558"/>
    </row>
    <row r="37" spans="1:18" s="61" customFormat="1" ht="30" customHeight="1" x14ac:dyDescent="0.25">
      <c r="A37" s="58">
        <v>24</v>
      </c>
      <c r="B37" s="551">
        <v>2411</v>
      </c>
      <c r="C37" s="552"/>
      <c r="D37" s="553" t="s">
        <v>169</v>
      </c>
      <c r="E37" s="554"/>
      <c r="F37" s="554"/>
      <c r="G37" s="554"/>
      <c r="H37" s="554"/>
      <c r="I37" s="541" t="s">
        <v>39</v>
      </c>
      <c r="J37" s="541"/>
      <c r="K37" s="541"/>
      <c r="L37" s="541"/>
      <c r="M37" s="575"/>
      <c r="N37" s="558"/>
      <c r="O37" s="558"/>
      <c r="P37" s="558"/>
      <c r="Q37" s="556"/>
      <c r="R37" s="564"/>
    </row>
    <row r="38" spans="1:18" s="61" customFormat="1" ht="12" customHeight="1" x14ac:dyDescent="0.25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26.25" customHeight="1" x14ac:dyDescent="0.25">
      <c r="A39" s="471">
        <v>45292</v>
      </c>
      <c r="B39" s="472"/>
      <c r="C39" s="472"/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72"/>
      <c r="P39" s="472"/>
      <c r="Q39" s="472"/>
      <c r="R39" s="76" t="s">
        <v>142</v>
      </c>
    </row>
    <row r="40" spans="1:18" s="61" customFormat="1" ht="20.25" x14ac:dyDescent="0.25">
      <c r="A40" s="66"/>
      <c r="B40" s="67"/>
      <c r="C40" s="67"/>
      <c r="D40" s="67"/>
      <c r="E40" s="396" t="s">
        <v>98</v>
      </c>
      <c r="F40" s="397"/>
      <c r="G40" s="397"/>
      <c r="H40" s="397"/>
      <c r="I40" s="397"/>
      <c r="J40" s="397"/>
      <c r="K40" s="397"/>
      <c r="L40" s="397"/>
      <c r="M40" s="397"/>
      <c r="N40" s="397"/>
      <c r="O40" s="73"/>
      <c r="P40" s="73"/>
      <c r="Q40" s="73"/>
      <c r="R40" s="74"/>
    </row>
    <row r="41" spans="1:18" s="61" customFormat="1" ht="22.5" customHeight="1" x14ac:dyDescent="0.25">
      <c r="A41" s="68"/>
      <c r="B41" s="69"/>
      <c r="C41" s="69"/>
      <c r="D41" s="69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476" t="s">
        <v>145</v>
      </c>
      <c r="P41" s="400"/>
      <c r="Q41" s="400"/>
      <c r="R41" s="401"/>
    </row>
    <row r="42" spans="1:18" s="61" customFormat="1" ht="15" customHeight="1" x14ac:dyDescent="0.25">
      <c r="A42" s="68"/>
      <c r="B42" s="69"/>
      <c r="C42" s="69"/>
      <c r="D42" s="69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402"/>
      <c r="P42" s="402"/>
      <c r="Q42" s="402"/>
      <c r="R42" s="401"/>
    </row>
    <row r="43" spans="1:18" s="61" customFormat="1" ht="15" customHeight="1" x14ac:dyDescent="0.25">
      <c r="A43" s="68"/>
      <c r="B43" s="69"/>
      <c r="C43" s="69"/>
      <c r="D43" s="69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402"/>
      <c r="P43" s="402"/>
      <c r="Q43" s="402"/>
      <c r="R43" s="401"/>
    </row>
    <row r="44" spans="1:18" s="61" customFormat="1" ht="15" customHeight="1" x14ac:dyDescent="0.25">
      <c r="A44" s="68"/>
      <c r="B44" s="69"/>
      <c r="C44" s="70" t="s">
        <v>96</v>
      </c>
      <c r="D44" s="71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400"/>
      <c r="P44" s="400"/>
      <c r="Q44" s="400"/>
      <c r="R44" s="401"/>
    </row>
    <row r="45" spans="1:18" s="61" customFormat="1" ht="15.75" customHeight="1" x14ac:dyDescent="0.25">
      <c r="A45" s="68"/>
      <c r="B45" s="62"/>
      <c r="C45" s="62"/>
      <c r="D45" s="62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402"/>
      <c r="P45" s="402"/>
      <c r="Q45" s="402"/>
      <c r="R45" s="401"/>
    </row>
    <row r="46" spans="1:18" s="61" customFormat="1" ht="23.25" x14ac:dyDescent="0.35">
      <c r="A46" s="403" t="s">
        <v>97</v>
      </c>
      <c r="B46" s="404"/>
      <c r="C46" s="404"/>
      <c r="D46" s="404"/>
      <c r="E46" s="189">
        <f>'Schedule 2'!$E$8</f>
        <v>2025</v>
      </c>
      <c r="F46" s="428" t="s">
        <v>30</v>
      </c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30"/>
    </row>
    <row r="47" spans="1:18" s="61" customFormat="1" ht="18" customHeight="1" x14ac:dyDescent="0.25">
      <c r="A47" s="391" t="s">
        <v>1</v>
      </c>
      <c r="B47" s="392"/>
      <c r="C47" s="392"/>
      <c r="D47" s="392"/>
      <c r="E47" s="392"/>
      <c r="F47" s="392"/>
      <c r="G47" s="393"/>
      <c r="H47" s="393"/>
      <c r="I47" s="392"/>
      <c r="J47" s="392"/>
      <c r="K47" s="392"/>
      <c r="L47" s="394"/>
      <c r="M47" s="395" t="s">
        <v>0</v>
      </c>
      <c r="N47" s="221"/>
      <c r="O47" s="221"/>
      <c r="P47" s="221"/>
      <c r="Q47" s="221"/>
      <c r="R47" s="222"/>
    </row>
    <row r="48" spans="1:18" s="61" customFormat="1" ht="30" customHeight="1" x14ac:dyDescent="0.25">
      <c r="A48" s="431" t="str">
        <f>A10</f>
        <v/>
      </c>
      <c r="B48" s="432"/>
      <c r="C48" s="432"/>
      <c r="D48" s="432"/>
      <c r="E48" s="432"/>
      <c r="F48" s="432"/>
      <c r="G48" s="432"/>
      <c r="H48" s="432"/>
      <c r="I48" s="432"/>
      <c r="J48" s="432"/>
      <c r="K48" s="432"/>
      <c r="L48" s="433"/>
      <c r="M48" s="385" t="str">
        <f>M10</f>
        <v/>
      </c>
      <c r="N48" s="327"/>
      <c r="O48" s="327"/>
      <c r="P48" s="327"/>
      <c r="Q48" s="327"/>
      <c r="R48" s="329"/>
    </row>
    <row r="49" spans="1:20" s="61" customFormat="1" ht="18" customHeight="1" x14ac:dyDescent="0.25">
      <c r="A49" s="386"/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8"/>
    </row>
    <row r="50" spans="1:20" s="61" customFormat="1" ht="33" customHeight="1" x14ac:dyDescent="0.25">
      <c r="A50" s="565" t="s">
        <v>31</v>
      </c>
      <c r="B50" s="567" t="s">
        <v>32</v>
      </c>
      <c r="C50" s="568"/>
      <c r="D50" s="569" t="s">
        <v>33</v>
      </c>
      <c r="E50" s="570"/>
      <c r="F50" s="570"/>
      <c r="G50" s="570"/>
      <c r="H50" s="570"/>
      <c r="I50" s="571" t="s">
        <v>34</v>
      </c>
      <c r="J50" s="572"/>
      <c r="K50" s="572"/>
      <c r="L50" s="572"/>
      <c r="M50" s="473" t="s">
        <v>35</v>
      </c>
      <c r="N50" s="456"/>
      <c r="O50" s="456"/>
      <c r="P50" s="456"/>
      <c r="Q50" s="456"/>
      <c r="R50" s="456"/>
    </row>
    <row r="51" spans="1:20" s="61" customFormat="1" ht="18.75" customHeight="1" x14ac:dyDescent="0.25">
      <c r="A51" s="566"/>
      <c r="B51" s="568"/>
      <c r="C51" s="568"/>
      <c r="D51" s="570"/>
      <c r="E51" s="570"/>
      <c r="F51" s="570"/>
      <c r="G51" s="570"/>
      <c r="H51" s="570"/>
      <c r="I51" s="572"/>
      <c r="J51" s="572"/>
      <c r="K51" s="572"/>
      <c r="L51" s="572"/>
      <c r="M51" s="559" t="s">
        <v>36</v>
      </c>
      <c r="N51" s="560"/>
      <c r="O51" s="560"/>
      <c r="P51" s="560"/>
      <c r="Q51" s="561" t="s">
        <v>37</v>
      </c>
      <c r="R51" s="562"/>
    </row>
    <row r="52" spans="1:20" s="61" customFormat="1" ht="30" customHeight="1" x14ac:dyDescent="0.25">
      <c r="A52" s="58">
        <v>25</v>
      </c>
      <c r="B52" s="551">
        <v>2421</v>
      </c>
      <c r="C52" s="552"/>
      <c r="D52" s="553" t="s">
        <v>119</v>
      </c>
      <c r="E52" s="554"/>
      <c r="F52" s="554"/>
      <c r="G52" s="554"/>
      <c r="H52" s="554"/>
      <c r="I52" s="541" t="s">
        <v>105</v>
      </c>
      <c r="J52" s="541"/>
      <c r="K52" s="541"/>
      <c r="L52" s="541"/>
      <c r="M52" s="575"/>
      <c r="N52" s="558"/>
      <c r="O52" s="558"/>
      <c r="P52" s="558"/>
      <c r="Q52" s="557"/>
      <c r="R52" s="558"/>
    </row>
    <row r="53" spans="1:20" s="61" customFormat="1" ht="30" customHeight="1" x14ac:dyDescent="0.25">
      <c r="A53" s="58">
        <v>26</v>
      </c>
      <c r="B53" s="551">
        <v>2422</v>
      </c>
      <c r="C53" s="552"/>
      <c r="D53" s="553" t="s">
        <v>120</v>
      </c>
      <c r="E53" s="554"/>
      <c r="F53" s="554"/>
      <c r="G53" s="554"/>
      <c r="H53" s="554"/>
      <c r="I53" s="541" t="s">
        <v>39</v>
      </c>
      <c r="J53" s="541"/>
      <c r="K53" s="541"/>
      <c r="L53" s="541"/>
      <c r="M53" s="575"/>
      <c r="N53" s="558"/>
      <c r="O53" s="558"/>
      <c r="P53" s="558"/>
      <c r="Q53" s="556"/>
      <c r="R53" s="564"/>
    </row>
    <row r="54" spans="1:20" s="61" customFormat="1" ht="30" customHeight="1" x14ac:dyDescent="0.25">
      <c r="A54" s="58">
        <v>27</v>
      </c>
      <c r="B54" s="551">
        <v>2423</v>
      </c>
      <c r="C54" s="552"/>
      <c r="D54" s="553" t="s">
        <v>121</v>
      </c>
      <c r="E54" s="554"/>
      <c r="F54" s="554"/>
      <c r="G54" s="554"/>
      <c r="H54" s="554"/>
      <c r="I54" s="541" t="s">
        <v>39</v>
      </c>
      <c r="J54" s="541"/>
      <c r="K54" s="541"/>
      <c r="L54" s="541"/>
      <c r="M54" s="563"/>
      <c r="N54" s="557"/>
      <c r="O54" s="557"/>
      <c r="P54" s="557"/>
      <c r="Q54" s="556"/>
      <c r="R54" s="564"/>
    </row>
    <row r="55" spans="1:20" s="61" customFormat="1" ht="30" customHeight="1" x14ac:dyDescent="0.25">
      <c r="A55" s="58">
        <v>28</v>
      </c>
      <c r="B55" s="551">
        <v>2424</v>
      </c>
      <c r="C55" s="552"/>
      <c r="D55" s="553" t="s">
        <v>122</v>
      </c>
      <c r="E55" s="554"/>
      <c r="F55" s="554"/>
      <c r="G55" s="554"/>
      <c r="H55" s="554"/>
      <c r="I55" s="541" t="s">
        <v>39</v>
      </c>
      <c r="J55" s="541"/>
      <c r="K55" s="541"/>
      <c r="L55" s="541"/>
      <c r="M55" s="563"/>
      <c r="N55" s="557"/>
      <c r="O55" s="557"/>
      <c r="P55" s="557"/>
      <c r="Q55" s="556"/>
      <c r="R55" s="564"/>
    </row>
    <row r="56" spans="1:20" s="61" customFormat="1" ht="30" customHeight="1" x14ac:dyDescent="0.25">
      <c r="A56" s="58">
        <v>29</v>
      </c>
      <c r="B56" s="551">
        <v>2425</v>
      </c>
      <c r="C56" s="552"/>
      <c r="D56" s="553" t="s">
        <v>123</v>
      </c>
      <c r="E56" s="554"/>
      <c r="F56" s="554"/>
      <c r="G56" s="554"/>
      <c r="H56" s="554"/>
      <c r="I56" s="541" t="s">
        <v>39</v>
      </c>
      <c r="J56" s="541"/>
      <c r="K56" s="541"/>
      <c r="L56" s="541"/>
      <c r="M56" s="563"/>
      <c r="N56" s="557"/>
      <c r="O56" s="557"/>
      <c r="P56" s="557"/>
      <c r="Q56" s="556"/>
      <c r="R56" s="564"/>
    </row>
    <row r="57" spans="1:20" s="61" customFormat="1" ht="30" customHeight="1" x14ac:dyDescent="0.25">
      <c r="A57" s="58">
        <v>30</v>
      </c>
      <c r="B57" s="551">
        <v>2426</v>
      </c>
      <c r="C57" s="552"/>
      <c r="D57" s="553" t="s">
        <v>124</v>
      </c>
      <c r="E57" s="554"/>
      <c r="F57" s="554"/>
      <c r="G57" s="554"/>
      <c r="H57" s="554"/>
      <c r="I57" s="541" t="s">
        <v>39</v>
      </c>
      <c r="J57" s="541"/>
      <c r="K57" s="541"/>
      <c r="L57" s="541"/>
      <c r="M57" s="563"/>
      <c r="N57" s="576"/>
      <c r="O57" s="576"/>
      <c r="P57" s="576"/>
      <c r="Q57" s="556"/>
      <c r="R57" s="577"/>
    </row>
    <row r="58" spans="1:20" s="61" customFormat="1" ht="30" customHeight="1" x14ac:dyDescent="0.25">
      <c r="A58" s="58">
        <v>31</v>
      </c>
      <c r="B58" s="551">
        <v>2431</v>
      </c>
      <c r="C58" s="551"/>
      <c r="D58" s="553" t="s">
        <v>125</v>
      </c>
      <c r="E58" s="553"/>
      <c r="F58" s="553"/>
      <c r="G58" s="553"/>
      <c r="H58" s="553"/>
      <c r="I58" s="541" t="s">
        <v>105</v>
      </c>
      <c r="J58" s="541"/>
      <c r="K58" s="541"/>
      <c r="L58" s="541"/>
      <c r="M58" s="563"/>
      <c r="N58" s="563"/>
      <c r="O58" s="563"/>
      <c r="P58" s="563"/>
      <c r="Q58" s="557"/>
      <c r="R58" s="557"/>
    </row>
    <row r="59" spans="1:20" s="61" customFormat="1" ht="30" customHeight="1" x14ac:dyDescent="0.25">
      <c r="A59" s="58">
        <v>32</v>
      </c>
      <c r="B59" s="551">
        <v>2441</v>
      </c>
      <c r="C59" s="551"/>
      <c r="D59" s="553" t="s">
        <v>126</v>
      </c>
      <c r="E59" s="553"/>
      <c r="F59" s="553"/>
      <c r="G59" s="553"/>
      <c r="H59" s="553"/>
      <c r="I59" s="541" t="s">
        <v>39</v>
      </c>
      <c r="J59" s="541"/>
      <c r="K59" s="541"/>
      <c r="L59" s="541"/>
      <c r="M59" s="563"/>
      <c r="N59" s="563"/>
      <c r="O59" s="563"/>
      <c r="P59" s="563"/>
      <c r="Q59" s="556"/>
      <c r="R59" s="556"/>
    </row>
    <row r="60" spans="1:20" s="61" customFormat="1" ht="30" customHeight="1" x14ac:dyDescent="0.25">
      <c r="A60" s="58">
        <v>33</v>
      </c>
      <c r="B60" s="551">
        <v>2680</v>
      </c>
      <c r="C60" s="551"/>
      <c r="D60" s="553" t="s">
        <v>127</v>
      </c>
      <c r="E60" s="553"/>
      <c r="F60" s="553"/>
      <c r="G60" s="553"/>
      <c r="H60" s="553"/>
      <c r="I60" s="541" t="s">
        <v>39</v>
      </c>
      <c r="J60" s="541"/>
      <c r="K60" s="541"/>
      <c r="L60" s="541"/>
      <c r="M60" s="563"/>
      <c r="N60" s="563"/>
      <c r="O60" s="563"/>
      <c r="P60" s="563"/>
      <c r="Q60" s="556"/>
      <c r="R60" s="556"/>
    </row>
    <row r="61" spans="1:20" s="61" customFormat="1" ht="30" customHeight="1" x14ac:dyDescent="0.25">
      <c r="A61" s="58">
        <v>34</v>
      </c>
      <c r="B61" s="551">
        <v>2681</v>
      </c>
      <c r="C61" s="551"/>
      <c r="D61" s="553" t="s">
        <v>128</v>
      </c>
      <c r="E61" s="553"/>
      <c r="F61" s="553"/>
      <c r="G61" s="553"/>
      <c r="H61" s="553"/>
      <c r="I61" s="541" t="s">
        <v>39</v>
      </c>
      <c r="J61" s="541"/>
      <c r="K61" s="541"/>
      <c r="L61" s="541"/>
      <c r="M61" s="563"/>
      <c r="N61" s="563"/>
      <c r="O61" s="563"/>
      <c r="P61" s="563"/>
      <c r="Q61" s="556"/>
      <c r="R61" s="556"/>
    </row>
    <row r="62" spans="1:20" s="61" customFormat="1" ht="30" customHeight="1" x14ac:dyDescent="0.25">
      <c r="A62" s="58">
        <v>35</v>
      </c>
      <c r="B62" s="551">
        <v>2682</v>
      </c>
      <c r="C62" s="551"/>
      <c r="D62" s="553" t="s">
        <v>129</v>
      </c>
      <c r="E62" s="553"/>
      <c r="F62" s="553"/>
      <c r="G62" s="553"/>
      <c r="H62" s="553"/>
      <c r="I62" s="541" t="s">
        <v>39</v>
      </c>
      <c r="J62" s="541"/>
      <c r="K62" s="541"/>
      <c r="L62" s="541"/>
      <c r="M62" s="563"/>
      <c r="N62" s="563"/>
      <c r="O62" s="563"/>
      <c r="P62" s="563"/>
      <c r="Q62" s="556"/>
      <c r="R62" s="556"/>
    </row>
    <row r="63" spans="1:20" s="61" customFormat="1" ht="30" customHeight="1" x14ac:dyDescent="0.25">
      <c r="A63" s="58">
        <v>36</v>
      </c>
      <c r="B63" s="551"/>
      <c r="C63" s="551"/>
      <c r="D63" s="547" t="s">
        <v>130</v>
      </c>
      <c r="E63" s="547"/>
      <c r="F63" s="547"/>
      <c r="G63" s="547"/>
      <c r="H63" s="547"/>
      <c r="I63" s="541"/>
      <c r="J63" s="541"/>
      <c r="K63" s="541"/>
      <c r="L63" s="541"/>
      <c r="M63" s="545">
        <f>M15+M16+M17+M18+M19+M20+M21+M22+M23+M24+M25+M26+M27+M28+M29+M30+M31+M32+M33+M34+M35+M36+M37+M52+M53+M54+M55+M56+M57+M58+M59+M60+M61+M62</f>
        <v>0</v>
      </c>
      <c r="N63" s="545"/>
      <c r="O63" s="545"/>
      <c r="P63" s="545"/>
      <c r="Q63" s="546">
        <f>Q15+Q16+Q17+Q18+Q19+Q20+Q21+Q22+Q23+Q24+Q25+Q26+Q27+Q28+Q29+Q30+Q31+Q32+Q33+Q34+Q35+Q36+Q37+Q52+Q53+Q54+Q55+Q56+Q57+Q58+Q59+Q60+Q61+Q62</f>
        <v>0</v>
      </c>
      <c r="R63" s="546"/>
      <c r="S63" s="6"/>
      <c r="T63" s="6"/>
    </row>
    <row r="64" spans="1:20" s="61" customFormat="1" ht="30" customHeight="1" x14ac:dyDescent="0.25">
      <c r="A64" s="58">
        <v>37</v>
      </c>
      <c r="B64" s="551">
        <v>2690</v>
      </c>
      <c r="C64" s="551"/>
      <c r="D64" s="553" t="s">
        <v>131</v>
      </c>
      <c r="E64" s="553"/>
      <c r="F64" s="553"/>
      <c r="G64" s="553"/>
      <c r="H64" s="553"/>
      <c r="I64" s="541" t="s">
        <v>38</v>
      </c>
      <c r="J64" s="541"/>
      <c r="K64" s="541"/>
      <c r="L64" s="541"/>
      <c r="M64" s="555"/>
      <c r="N64" s="555"/>
      <c r="O64" s="555"/>
      <c r="P64" s="555"/>
      <c r="Q64" s="556"/>
      <c r="R64" s="556"/>
      <c r="S64" s="5"/>
      <c r="T64" s="5"/>
    </row>
    <row r="65" spans="1:20" s="61" customFormat="1" ht="30" customHeight="1" x14ac:dyDescent="0.25">
      <c r="A65" s="58">
        <v>38</v>
      </c>
      <c r="B65" s="551">
        <v>2147</v>
      </c>
      <c r="C65" s="551"/>
      <c r="D65" s="553" t="s">
        <v>132</v>
      </c>
      <c r="E65" s="553"/>
      <c r="F65" s="553"/>
      <c r="G65" s="553"/>
      <c r="H65" s="553"/>
      <c r="I65" s="541" t="s">
        <v>38</v>
      </c>
      <c r="J65" s="541"/>
      <c r="K65" s="541"/>
      <c r="L65" s="541"/>
      <c r="M65" s="555"/>
      <c r="N65" s="555"/>
      <c r="O65" s="555"/>
      <c r="P65" s="555"/>
      <c r="Q65" s="556"/>
      <c r="R65" s="556"/>
    </row>
    <row r="66" spans="1:20" s="61" customFormat="1" ht="30" customHeight="1" x14ac:dyDescent="0.25">
      <c r="A66" s="58">
        <v>39</v>
      </c>
      <c r="B66" s="551">
        <v>2148</v>
      </c>
      <c r="C66" s="552"/>
      <c r="D66" s="553" t="s">
        <v>133</v>
      </c>
      <c r="E66" s="554"/>
      <c r="F66" s="554"/>
      <c r="G66" s="554"/>
      <c r="H66" s="554"/>
      <c r="I66" s="541" t="s">
        <v>38</v>
      </c>
      <c r="J66" s="541"/>
      <c r="K66" s="541"/>
      <c r="L66" s="541"/>
      <c r="M66" s="578"/>
      <c r="N66" s="579"/>
      <c r="O66" s="579"/>
      <c r="P66" s="580"/>
      <c r="Q66" s="581"/>
      <c r="R66" s="580"/>
    </row>
    <row r="67" spans="1:20" s="61" customFormat="1" ht="30" customHeight="1" x14ac:dyDescent="0.25">
      <c r="A67" s="58">
        <v>40</v>
      </c>
      <c r="B67" s="551">
        <v>2149</v>
      </c>
      <c r="C67" s="552"/>
      <c r="D67" s="553" t="s">
        <v>134</v>
      </c>
      <c r="E67" s="554"/>
      <c r="F67" s="554"/>
      <c r="G67" s="554"/>
      <c r="H67" s="554"/>
      <c r="I67" s="541" t="s">
        <v>38</v>
      </c>
      <c r="J67" s="541"/>
      <c r="K67" s="541"/>
      <c r="L67" s="541"/>
      <c r="M67" s="578"/>
      <c r="N67" s="579"/>
      <c r="O67" s="579"/>
      <c r="P67" s="580"/>
      <c r="Q67" s="581"/>
      <c r="R67" s="580"/>
    </row>
    <row r="68" spans="1:20" s="61" customFormat="1" ht="30" customHeight="1" x14ac:dyDescent="0.25">
      <c r="A68" s="58">
        <v>41</v>
      </c>
      <c r="B68" s="551">
        <v>2150</v>
      </c>
      <c r="C68" s="552"/>
      <c r="D68" s="553" t="s">
        <v>135</v>
      </c>
      <c r="E68" s="554"/>
      <c r="F68" s="554"/>
      <c r="G68" s="554"/>
      <c r="H68" s="554"/>
      <c r="I68" s="541" t="s">
        <v>38</v>
      </c>
      <c r="J68" s="541"/>
      <c r="K68" s="541"/>
      <c r="L68" s="541"/>
      <c r="M68" s="555"/>
      <c r="N68" s="556"/>
      <c r="O68" s="556"/>
      <c r="P68" s="556"/>
      <c r="Q68" s="556"/>
      <c r="R68" s="564"/>
    </row>
    <row r="69" spans="1:20" s="61" customFormat="1" ht="30" customHeight="1" x14ac:dyDescent="0.25">
      <c r="A69" s="58">
        <v>42</v>
      </c>
      <c r="B69" s="551">
        <v>2151</v>
      </c>
      <c r="C69" s="552"/>
      <c r="D69" s="553" t="s">
        <v>41</v>
      </c>
      <c r="E69" s="554"/>
      <c r="F69" s="554"/>
      <c r="G69" s="554"/>
      <c r="H69" s="554"/>
      <c r="I69" s="541" t="s">
        <v>40</v>
      </c>
      <c r="J69" s="541"/>
      <c r="K69" s="541"/>
      <c r="L69" s="541"/>
      <c r="M69" s="555"/>
      <c r="N69" s="556"/>
      <c r="O69" s="556"/>
      <c r="P69" s="556"/>
      <c r="Q69" s="557"/>
      <c r="R69" s="558"/>
    </row>
    <row r="70" spans="1:20" s="61" customFormat="1" ht="30" customHeight="1" x14ac:dyDescent="0.25">
      <c r="A70" s="58">
        <v>43</v>
      </c>
      <c r="B70" s="541"/>
      <c r="C70" s="484"/>
      <c r="D70" s="547" t="s">
        <v>136</v>
      </c>
      <c r="E70" s="548"/>
      <c r="F70" s="548"/>
      <c r="G70" s="548"/>
      <c r="H70" s="548"/>
      <c r="I70" s="541"/>
      <c r="J70" s="541"/>
      <c r="K70" s="541"/>
      <c r="L70" s="541"/>
      <c r="M70" s="545">
        <f>M63</f>
        <v>0</v>
      </c>
      <c r="N70" s="546"/>
      <c r="O70" s="546"/>
      <c r="P70" s="546"/>
      <c r="Q70" s="545">
        <f>Q69</f>
        <v>0</v>
      </c>
      <c r="R70" s="546"/>
      <c r="S70" s="6"/>
      <c r="T70" s="6"/>
    </row>
    <row r="71" spans="1:20" s="61" customFormat="1" ht="30" customHeight="1" x14ac:dyDescent="0.25">
      <c r="A71" s="58">
        <v>44</v>
      </c>
      <c r="B71" s="541"/>
      <c r="C71" s="484"/>
      <c r="D71" s="547" t="s">
        <v>137</v>
      </c>
      <c r="E71" s="548"/>
      <c r="F71" s="548"/>
      <c r="G71" s="548"/>
      <c r="H71" s="548"/>
      <c r="I71" s="541"/>
      <c r="J71" s="541"/>
      <c r="K71" s="541"/>
      <c r="L71" s="541"/>
      <c r="M71" s="545">
        <f>M70</f>
        <v>0</v>
      </c>
      <c r="N71" s="546"/>
      <c r="O71" s="546"/>
      <c r="P71" s="546"/>
      <c r="Q71" s="545">
        <f>Q63+Q70</f>
        <v>0</v>
      </c>
      <c r="R71" s="546"/>
    </row>
    <row r="72" spans="1:20" s="61" customFormat="1" ht="30" customHeight="1" x14ac:dyDescent="0.25">
      <c r="A72" s="58">
        <v>45</v>
      </c>
      <c r="B72" s="541"/>
      <c r="C72" s="484"/>
      <c r="D72" s="547" t="s">
        <v>138</v>
      </c>
      <c r="E72" s="548"/>
      <c r="F72" s="548"/>
      <c r="G72" s="548"/>
      <c r="H72" s="548"/>
      <c r="I72" s="541"/>
      <c r="J72" s="541"/>
      <c r="K72" s="541"/>
      <c r="L72" s="541"/>
      <c r="M72" s="549">
        <f>IFERROR((((M71)/(M71+Q71))),0)</f>
        <v>0</v>
      </c>
      <c r="N72" s="550"/>
      <c r="O72" s="550"/>
      <c r="P72" s="550"/>
      <c r="Q72" s="549">
        <f>IFERROR((((Q71)/(M71+Q71))),0)</f>
        <v>0</v>
      </c>
      <c r="R72" s="550"/>
    </row>
    <row r="73" spans="1:20" s="61" customFormat="1" ht="9" customHeight="1" x14ac:dyDescent="0.25">
      <c r="A73" s="590"/>
      <c r="B73" s="591"/>
      <c r="C73" s="591"/>
      <c r="D73" s="591"/>
      <c r="E73" s="591"/>
      <c r="F73" s="591"/>
      <c r="G73" s="591"/>
      <c r="H73" s="591"/>
      <c r="I73" s="591"/>
      <c r="J73" s="591"/>
      <c r="K73" s="591"/>
      <c r="L73" s="591"/>
      <c r="M73" s="591"/>
      <c r="N73" s="591"/>
      <c r="O73" s="591"/>
      <c r="P73" s="591"/>
      <c r="Q73" s="591"/>
      <c r="R73" s="592"/>
      <c r="S73" s="5"/>
      <c r="T73" s="5"/>
    </row>
    <row r="74" spans="1:20" s="61" customFormat="1" ht="30" customHeight="1" x14ac:dyDescent="0.25">
      <c r="A74" s="593" t="s">
        <v>139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4"/>
      <c r="S74" s="5"/>
      <c r="T74" s="5"/>
    </row>
    <row r="75" spans="1:20" s="61" customFormat="1" ht="30" customHeight="1" x14ac:dyDescent="0.25">
      <c r="A75" s="585" t="s">
        <v>140</v>
      </c>
      <c r="B75" s="586"/>
      <c r="C75" s="586"/>
      <c r="D75" s="586"/>
      <c r="E75" s="586"/>
      <c r="F75" s="586"/>
      <c r="G75" s="586"/>
      <c r="H75" s="586"/>
      <c r="I75" s="586"/>
      <c r="J75" s="586"/>
      <c r="K75" s="586"/>
      <c r="L75" s="586"/>
      <c r="M75" s="594"/>
      <c r="N75" s="595"/>
      <c r="O75" s="595"/>
      <c r="P75" s="595"/>
      <c r="Q75" s="589">
        <f>IFERROR((((M75)/(M75+M76))),0)</f>
        <v>0</v>
      </c>
      <c r="R75" s="589"/>
      <c r="S75" s="5"/>
      <c r="T75" s="5"/>
    </row>
    <row r="76" spans="1:20" s="61" customFormat="1" ht="30" customHeight="1" x14ac:dyDescent="0.25">
      <c r="A76" s="585" t="s">
        <v>141</v>
      </c>
      <c r="B76" s="586"/>
      <c r="C76" s="586"/>
      <c r="D76" s="586"/>
      <c r="E76" s="586"/>
      <c r="F76" s="586"/>
      <c r="G76" s="586"/>
      <c r="H76" s="586"/>
      <c r="I76" s="586"/>
      <c r="J76" s="586"/>
      <c r="K76" s="586"/>
      <c r="L76" s="586"/>
      <c r="M76" s="594"/>
      <c r="N76" s="595"/>
      <c r="O76" s="595"/>
      <c r="P76" s="595"/>
      <c r="Q76" s="589">
        <f>IFERROR((((M76)/(M75+M76))),0)</f>
        <v>0</v>
      </c>
      <c r="R76" s="589"/>
      <c r="S76" s="5"/>
      <c r="T76" s="5"/>
    </row>
    <row r="77" spans="1:20" s="61" customFormat="1" ht="30" customHeight="1" x14ac:dyDescent="0.25">
      <c r="A77" s="585" t="s">
        <v>28</v>
      </c>
      <c r="B77" s="586"/>
      <c r="C77" s="586"/>
      <c r="D77" s="586"/>
      <c r="E77" s="586"/>
      <c r="F77" s="586"/>
      <c r="G77" s="586"/>
      <c r="H77" s="586"/>
      <c r="I77" s="586"/>
      <c r="J77" s="586"/>
      <c r="K77" s="586"/>
      <c r="L77" s="586"/>
      <c r="M77" s="587">
        <f>M75+M76</f>
        <v>0</v>
      </c>
      <c r="N77" s="588"/>
      <c r="O77" s="588"/>
      <c r="P77" s="588"/>
      <c r="Q77" s="589">
        <f>Q75+Q76</f>
        <v>0</v>
      </c>
      <c r="R77" s="589"/>
      <c r="S77" s="6"/>
      <c r="T77" s="6"/>
    </row>
    <row r="78" spans="1:20" s="61" customFormat="1" ht="15" customHeight="1" x14ac:dyDescent="0.25">
      <c r="A78" s="414"/>
      <c r="B78" s="583"/>
      <c r="C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4"/>
    </row>
    <row r="79" spans="1:20" s="61" customFormat="1" ht="30" customHeight="1" x14ac:dyDescent="0.25">
      <c r="A79" s="471">
        <v>45292</v>
      </c>
      <c r="B79" s="582"/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76" t="s">
        <v>143</v>
      </c>
    </row>
    <row r="80" spans="1:20" ht="7.15" customHeight="1" x14ac:dyDescent="0.25"/>
  </sheetData>
  <mergeCells count="274"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106</v>
      </c>
      <c r="P3" s="400"/>
      <c r="Q3" s="400"/>
      <c r="R3" s="401"/>
    </row>
    <row r="4" spans="1:18" s="61" customFormat="1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42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25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25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25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25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25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25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25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25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25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25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25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25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25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25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25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25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25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25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25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25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25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25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25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25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25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25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25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25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s="61" customFormat="1" ht="12" customHeight="1" x14ac:dyDescent="0.25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s="61" customFormat="1" ht="14.45" customHeight="1" x14ac:dyDescent="0.25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107</v>
      </c>
    </row>
    <row r="41" spans="1:18" ht="7.9" customHeight="1" x14ac:dyDescent="0.25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25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0" ht="15" hidden="1" customHeight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0" width="3.85546875" style="61" customWidth="1"/>
    <col min="11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1.28515625" style="61" customWidth="1"/>
    <col min="20" max="16384" width="0" style="61" hidden="1"/>
  </cols>
  <sheetData>
    <row r="1" spans="1:18" ht="15" customHeight="1" x14ac:dyDescent="0.25"/>
    <row r="2" spans="1:18" ht="20.25" x14ac:dyDescent="0.25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108</v>
      </c>
      <c r="P3" s="400"/>
      <c r="Q3" s="400"/>
      <c r="R3" s="401"/>
    </row>
    <row r="4" spans="1:18" ht="15" customHeight="1" x14ac:dyDescent="0.25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25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25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25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3.25" x14ac:dyDescent="0.35">
      <c r="A8" s="403" t="s">
        <v>97</v>
      </c>
      <c r="B8" s="404"/>
      <c r="C8" s="404"/>
      <c r="D8" s="404"/>
      <c r="E8" s="189">
        <f>'Schedule 2'!$E$8</f>
        <v>2025</v>
      </c>
      <c r="F8" s="428" t="s">
        <v>45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ht="18" customHeight="1" x14ac:dyDescent="0.25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25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ht="18" customHeight="1" x14ac:dyDescent="0.25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25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25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25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25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25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25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25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25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25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25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25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25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25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25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25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25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25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25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25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25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25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25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25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25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25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25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25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ht="9.6" customHeight="1" x14ac:dyDescent="0.25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ht="14.45" customHeight="1" x14ac:dyDescent="0.25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109</v>
      </c>
    </row>
    <row r="41" spans="1:18" ht="7.9" customHeight="1" x14ac:dyDescent="0.25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25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25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25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25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Chari, Peter</cp:lastModifiedBy>
  <cp:lastPrinted>2019-12-11T14:28:44Z</cp:lastPrinted>
  <dcterms:created xsi:type="dcterms:W3CDTF">2010-01-21T17:43:26Z</dcterms:created>
  <dcterms:modified xsi:type="dcterms:W3CDTF">2025-04-15T13:51:56Z</dcterms:modified>
</cp:coreProperties>
</file>