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GINAL ASSESSMENT\2026 Original Assessment\2026 Blank Forms Schedules and Instructions\Combined Forms &amp; Schedules\"/>
    </mc:Choice>
  </mc:AlternateContent>
  <xr:revisionPtr revIDLastSave="0" documentId="13_ncr:1_{E5B3AA4A-C591-423B-AB9D-223AE809B318}" xr6:coauthVersionLast="47" xr6:coauthVersionMax="47" xr10:uidLastSave="{00000000-0000-0000-0000-000000000000}"/>
  <bookViews>
    <workbookView xWindow="-28920" yWindow="-120" windowWidth="29040" windowHeight="15720" activeTab="9" xr2:uid="{00000000-000D-0000-FFFF-FFFF00000000}"/>
  </bookViews>
  <sheets>
    <sheet name="Missouri Cover" sheetId="37" r:id="rId1"/>
    <sheet name="Company_Name" sheetId="38" state="hidden" r:id="rId2"/>
    <sheet name="Schedule 1" sheetId="36" r:id="rId3"/>
    <sheet name="Schedule 2" sheetId="4" r:id="rId4"/>
    <sheet name="Schedule 3TE" sheetId="5" r:id="rId5"/>
    <sheet name="Schedule 5" sheetId="6" r:id="rId6"/>
    <sheet name="Schedule 6TE" sheetId="23" r:id="rId7"/>
    <sheet name="Schedule 7" sheetId="9" r:id="rId8"/>
    <sheet name="Schedule 8" sheetId="29" r:id="rId9"/>
    <sheet name="Schedule 9" sheetId="33" r:id="rId10"/>
    <sheet name="Schedule 10" sheetId="34" r:id="rId11"/>
    <sheet name="Schedule 18TE" sheetId="40" r:id="rId12"/>
    <sheet name="137.122 Schedule" sheetId="41" state="hidden" r:id="rId13"/>
  </sheets>
  <externalReferences>
    <externalReference r:id="rId14"/>
  </externalReferences>
  <definedNames>
    <definedName name="Co_Name">'[1]STC-Co-Names'!$A$1:$A$142</definedName>
    <definedName name="County">'[1]County Names'!$A$1:$A$116</definedName>
    <definedName name="County_Name_No">'[1]County Names'!$A$1:$B$116</definedName>
    <definedName name="_xlnm.Print_Area" localSheetId="12">'137.122 Schedule'!$A$1:$J$22</definedName>
    <definedName name="_xlnm.Print_Area" localSheetId="2">'Schedule 1'!$A$1:$R$45</definedName>
    <definedName name="_xlnm.Print_Area" localSheetId="10">'Schedule 10'!$A$1:$AA$27</definedName>
    <definedName name="_xlnm.Print_Area" localSheetId="11">'Schedule 18TE'!$A$1:$S$132</definedName>
    <definedName name="_xlnm.Print_Area" localSheetId="3">'Schedule 2'!$A$1:$R$39</definedName>
    <definedName name="_xlnm.Print_Area" localSheetId="4">'Schedule 3TE'!$A$1:$R$62</definedName>
    <definedName name="_xlnm.Print_Area" localSheetId="5">'Schedule 5'!$A$1:$R$37</definedName>
    <definedName name="_xlnm.Print_Area" localSheetId="6">'Schedule 6TE'!$A$1:$R$79</definedName>
    <definedName name="_xlnm.Print_Area" localSheetId="7">'Schedule 7'!$A$1:$R$40</definedName>
    <definedName name="_xlnm.Print_Area" localSheetId="8">'Schedule 8'!$A$1:$R$40</definedName>
    <definedName name="_xlnm.Print_Area" localSheetId="9">'Schedule 9'!$A$1:$AA$29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38" i="37" l="1"/>
  <c r="A132" i="40" l="1"/>
  <c r="A96" i="40"/>
  <c r="Q54" i="5" l="1"/>
  <c r="Q46" i="5"/>
  <c r="M46" i="5"/>
  <c r="M52" i="5" s="1"/>
  <c r="M54" i="5" s="1"/>
  <c r="Q59" i="5" l="1"/>
  <c r="M59" i="5"/>
  <c r="A10" i="36" l="1"/>
  <c r="A10" i="40" l="1"/>
  <c r="A105" i="40" s="1"/>
  <c r="N130" i="40"/>
  <c r="N129" i="40"/>
  <c r="R128" i="40"/>
  <c r="S128" i="40" s="1"/>
  <c r="R127" i="40"/>
  <c r="S127" i="40" s="1"/>
  <c r="R126" i="40"/>
  <c r="S126" i="40" s="1"/>
  <c r="R125" i="40"/>
  <c r="S125" i="40" s="1"/>
  <c r="R124" i="40"/>
  <c r="S124" i="40" s="1"/>
  <c r="R123" i="40"/>
  <c r="S123" i="40" s="1"/>
  <c r="R122" i="40"/>
  <c r="S122" i="40" s="1"/>
  <c r="R121" i="40"/>
  <c r="S121" i="40" s="1"/>
  <c r="R120" i="40"/>
  <c r="S120" i="40" s="1"/>
  <c r="R119" i="40"/>
  <c r="S119" i="40" s="1"/>
  <c r="R118" i="40"/>
  <c r="S118" i="40" s="1"/>
  <c r="R117" i="40"/>
  <c r="S117" i="40" s="1"/>
  <c r="R116" i="40"/>
  <c r="S116" i="40" s="1"/>
  <c r="R115" i="40"/>
  <c r="S115" i="40" s="1"/>
  <c r="R114" i="40"/>
  <c r="S114" i="40" s="1"/>
  <c r="R113" i="40"/>
  <c r="S113" i="40" s="1"/>
  <c r="R112" i="40"/>
  <c r="S112" i="40" s="1"/>
  <c r="R111" i="40"/>
  <c r="S111" i="40" s="1"/>
  <c r="R110" i="40"/>
  <c r="S110" i="40" s="1"/>
  <c r="R109" i="40"/>
  <c r="S109" i="40" s="1"/>
  <c r="N93" i="40"/>
  <c r="N94" i="40" s="1"/>
  <c r="H22" i="40" s="1"/>
  <c r="R92" i="40"/>
  <c r="S92" i="40" s="1"/>
  <c r="R91" i="40"/>
  <c r="S91" i="40" s="1"/>
  <c r="R90" i="40"/>
  <c r="S90" i="40" s="1"/>
  <c r="R89" i="40"/>
  <c r="S89" i="40" s="1"/>
  <c r="R88" i="40"/>
  <c r="S88" i="40" s="1"/>
  <c r="R87" i="40"/>
  <c r="S87" i="40" s="1"/>
  <c r="R86" i="40"/>
  <c r="S86" i="40" s="1"/>
  <c r="R85" i="40"/>
  <c r="S85" i="40" s="1"/>
  <c r="R84" i="40"/>
  <c r="S84" i="40" s="1"/>
  <c r="R83" i="40"/>
  <c r="S83" i="40" s="1"/>
  <c r="R82" i="40"/>
  <c r="S82" i="40" s="1"/>
  <c r="R81" i="40"/>
  <c r="S81" i="40" s="1"/>
  <c r="R80" i="40"/>
  <c r="S80" i="40" s="1"/>
  <c r="R79" i="40"/>
  <c r="S79" i="40" s="1"/>
  <c r="R78" i="40"/>
  <c r="S78" i="40" s="1"/>
  <c r="R77" i="40"/>
  <c r="S77" i="40" s="1"/>
  <c r="R76" i="40"/>
  <c r="S76" i="40" s="1"/>
  <c r="R75" i="40"/>
  <c r="S75" i="40" s="1"/>
  <c r="R74" i="40"/>
  <c r="S74" i="40" s="1"/>
  <c r="R73" i="40"/>
  <c r="S73" i="40" s="1"/>
  <c r="R48" i="40"/>
  <c r="O48" i="40"/>
  <c r="N48" i="40"/>
  <c r="J48" i="40"/>
  <c r="G48" i="40"/>
  <c r="E48" i="40"/>
  <c r="R47" i="40"/>
  <c r="O47" i="40"/>
  <c r="N47" i="40"/>
  <c r="J47" i="40"/>
  <c r="G47" i="40"/>
  <c r="E47" i="40"/>
  <c r="R46" i="40"/>
  <c r="O46" i="40"/>
  <c r="N46" i="40"/>
  <c r="J46" i="40"/>
  <c r="G46" i="40"/>
  <c r="E46" i="40"/>
  <c r="R45" i="40"/>
  <c r="O45" i="40"/>
  <c r="N45" i="40"/>
  <c r="J45" i="40"/>
  <c r="G45" i="40"/>
  <c r="E45" i="40"/>
  <c r="R44" i="40"/>
  <c r="O44" i="40"/>
  <c r="N44" i="40"/>
  <c r="J44" i="40"/>
  <c r="G44" i="40"/>
  <c r="E44" i="40"/>
  <c r="R43" i="40"/>
  <c r="O43" i="40"/>
  <c r="N43" i="40"/>
  <c r="J43" i="40"/>
  <c r="G43" i="40"/>
  <c r="E43" i="40"/>
  <c r="R42" i="40"/>
  <c r="O42" i="40"/>
  <c r="N42" i="40"/>
  <c r="J42" i="40"/>
  <c r="G42" i="40"/>
  <c r="E42" i="40"/>
  <c r="R41" i="40"/>
  <c r="O41" i="40"/>
  <c r="N41" i="40"/>
  <c r="J41" i="40"/>
  <c r="G41" i="40"/>
  <c r="E41" i="40"/>
  <c r="R40" i="40"/>
  <c r="O40" i="40"/>
  <c r="N40" i="40"/>
  <c r="J40" i="40"/>
  <c r="G40" i="40"/>
  <c r="E40" i="40"/>
  <c r="R39" i="40"/>
  <c r="O39" i="40"/>
  <c r="N39" i="40"/>
  <c r="J39" i="40"/>
  <c r="G39" i="40"/>
  <c r="E39" i="40"/>
  <c r="R38" i="40"/>
  <c r="O38" i="40"/>
  <c r="N38" i="40"/>
  <c r="J38" i="40"/>
  <c r="G38" i="40"/>
  <c r="E38" i="40"/>
  <c r="R37" i="40"/>
  <c r="O37" i="40"/>
  <c r="N37" i="40"/>
  <c r="J37" i="40"/>
  <c r="G37" i="40"/>
  <c r="E37" i="40"/>
  <c r="R36" i="40"/>
  <c r="O36" i="40"/>
  <c r="N36" i="40"/>
  <c r="J36" i="40"/>
  <c r="G36" i="40"/>
  <c r="E36" i="40"/>
  <c r="R35" i="40"/>
  <c r="O35" i="40"/>
  <c r="N35" i="40"/>
  <c r="J35" i="40"/>
  <c r="G35" i="40"/>
  <c r="E35" i="40"/>
  <c r="R34" i="40"/>
  <c r="O34" i="40"/>
  <c r="N34" i="40"/>
  <c r="J34" i="40"/>
  <c r="G34" i="40"/>
  <c r="E34" i="40"/>
  <c r="R33" i="40"/>
  <c r="O33" i="40"/>
  <c r="N33" i="40"/>
  <c r="J33" i="40"/>
  <c r="G33" i="40"/>
  <c r="E33" i="40"/>
  <c r="R32" i="40"/>
  <c r="O32" i="40"/>
  <c r="N32" i="40"/>
  <c r="J32" i="40"/>
  <c r="G32" i="40"/>
  <c r="E32" i="40"/>
  <c r="H23" i="40"/>
  <c r="R18" i="40"/>
  <c r="A69" i="40" l="1"/>
  <c r="S129" i="40"/>
  <c r="S130" i="40" s="1"/>
  <c r="N23" i="40" s="1"/>
  <c r="R23" i="40" s="1"/>
  <c r="S93" i="40"/>
  <c r="S94" i="40" s="1"/>
  <c r="N22" i="40" s="1"/>
  <c r="R22" i="40" s="1"/>
  <c r="A10" i="4" l="1"/>
  <c r="A10" i="5" s="1"/>
  <c r="N10" i="40"/>
  <c r="N105" i="40" l="1"/>
  <c r="N69" i="40"/>
  <c r="M10" i="36"/>
  <c r="M10" i="4"/>
  <c r="E8" i="34" l="1"/>
  <c r="E8" i="33"/>
  <c r="E8" i="4"/>
  <c r="E8" i="40" s="1"/>
  <c r="E8" i="36"/>
  <c r="E103" i="40" l="1"/>
  <c r="E67" i="40"/>
  <c r="AX43" i="37"/>
  <c r="A21" i="41" l="1"/>
  <c r="A14" i="41"/>
  <c r="A19" i="41"/>
  <c r="A16" i="41"/>
  <c r="A9" i="41"/>
  <c r="A7" i="41"/>
  <c r="A18" i="41"/>
  <c r="A20" i="41"/>
  <c r="A13" i="41"/>
  <c r="A8" i="41"/>
  <c r="A10" i="41"/>
  <c r="A17" i="41"/>
  <c r="A15" i="41"/>
  <c r="C2" i="41"/>
  <c r="A11" i="41"/>
  <c r="A6" i="41"/>
  <c r="A12" i="41"/>
  <c r="R33" i="36"/>
  <c r="A10" i="34" l="1"/>
  <c r="P10" i="34"/>
  <c r="P10" i="33"/>
  <c r="A10" i="33"/>
  <c r="M77" i="23" l="1"/>
  <c r="Q76" i="23"/>
  <c r="Q75" i="23"/>
  <c r="Q77" i="23" s="1"/>
  <c r="Q70" i="23"/>
  <c r="A10" i="29" l="1"/>
  <c r="M10" i="29"/>
  <c r="E8" i="29"/>
  <c r="M10" i="9"/>
  <c r="A10" i="9"/>
  <c r="E8" i="9"/>
  <c r="E46" i="23"/>
  <c r="M10" i="23"/>
  <c r="M48" i="23" s="1"/>
  <c r="A10" i="23"/>
  <c r="A48" i="23" s="1"/>
  <c r="E8" i="23"/>
  <c r="M10" i="6"/>
  <c r="A10" i="6"/>
  <c r="E8" i="6"/>
  <c r="M10" i="5"/>
  <c r="M42" i="5" s="1"/>
  <c r="A42" i="5"/>
  <c r="E40" i="5"/>
  <c r="E8" i="5"/>
  <c r="M63" i="23" l="1"/>
  <c r="M70" i="23" s="1"/>
  <c r="M71" i="23" s="1"/>
  <c r="R35" i="6"/>
  <c r="Q35" i="6"/>
  <c r="F35" i="6"/>
  <c r="E35" i="6"/>
  <c r="R23" i="6"/>
  <c r="Q23" i="6"/>
  <c r="F23" i="6"/>
  <c r="E23" i="6"/>
  <c r="Q63" i="23" l="1"/>
  <c r="Q71" i="23" s="1"/>
  <c r="Q72" i="23" s="1"/>
  <c r="M72" i="23" l="1"/>
</calcChain>
</file>

<file path=xl/sharedStrings.xml><?xml version="1.0" encoding="utf-8"?>
<sst xmlns="http://schemas.openxmlformats.org/spreadsheetml/2006/main" count="584" uniqueCount="327">
  <si>
    <t>Account Number:</t>
  </si>
  <si>
    <t>Company Name:</t>
  </si>
  <si>
    <t>Taxation by States</t>
  </si>
  <si>
    <t>LINE
 NO.</t>
  </si>
  <si>
    <t>STATE</t>
  </si>
  <si>
    <t>ALLOCATION FACTOR USED BY STATE</t>
  </si>
  <si>
    <t>State Allocation Factors</t>
  </si>
  <si>
    <t>YEAR</t>
  </si>
  <si>
    <t>GROSS PLANT IN SERVICE</t>
  </si>
  <si>
    <t>ALLOCATED TO MISSOURI</t>
  </si>
  <si>
    <t>OPERATING REVENUE</t>
  </si>
  <si>
    <t>NET OPERATING INCOME</t>
  </si>
  <si>
    <t>ACCOUNT NAME</t>
  </si>
  <si>
    <t>ACCOUNT NUMBER</t>
  </si>
  <si>
    <t>SYSTEM</t>
  </si>
  <si>
    <t>MISSOURI</t>
  </si>
  <si>
    <t>1.  Plant in Service Less CWIP</t>
  </si>
  <si>
    <t>2.  Construction Work in Progress (CWIP)</t>
  </si>
  <si>
    <t>a.  Betterment</t>
  </si>
  <si>
    <t>b.  Maintenance</t>
  </si>
  <si>
    <t>Leased Equipment</t>
  </si>
  <si>
    <t>OWNER</t>
  </si>
  <si>
    <t>TOTAL ANNUAL RENT</t>
  </si>
  <si>
    <t>NUMBER OF UNITS</t>
  </si>
  <si>
    <t>TYPE OF UNIT</t>
  </si>
  <si>
    <t>LEASE DATE
 START</t>
  </si>
  <si>
    <t>LEASE DATE
 STOP</t>
  </si>
  <si>
    <t>ORIGINAL
 COST</t>
  </si>
  <si>
    <t>Total:</t>
  </si>
  <si>
    <t>LESSEE</t>
  </si>
  <si>
    <t>Real and Personal Allocations</t>
  </si>
  <si>
    <t>LINE NO.</t>
  </si>
  <si>
    <t>ACCOUNT NO.</t>
  </si>
  <si>
    <t>ACCOUNT</t>
  </si>
  <si>
    <t>ACCOUNT 
CLASSIFICATION</t>
  </si>
  <si>
    <t>GROSS ORIGINAL COST</t>
  </si>
  <si>
    <t>REAL</t>
  </si>
  <si>
    <t>PERSONAL</t>
  </si>
  <si>
    <t>N/A</t>
  </si>
  <si>
    <t>Real</t>
  </si>
  <si>
    <t>Personal</t>
  </si>
  <si>
    <t>Materials and Supplies</t>
  </si>
  <si>
    <t>Balance Sheet</t>
  </si>
  <si>
    <t>ACCOUNT TITLE</t>
  </si>
  <si>
    <t>ACCOUNTING YEAR ENDING DECEMBER 31, [YEAR]</t>
  </si>
  <si>
    <t>Income Statement</t>
  </si>
  <si>
    <t>Capital Stock</t>
  </si>
  <si>
    <t>Total Number of Shares as of December 31</t>
  </si>
  <si>
    <t>CAPITAL STOCK</t>
  </si>
  <si>
    <t>PAR VALUE</t>
  </si>
  <si>
    <t>EARNINGS
 PER SHARE</t>
  </si>
  <si>
    <t>AUTHORIZED</t>
  </si>
  <si>
    <t>OUTSTANDING</t>
  </si>
  <si>
    <t>TREASURY</t>
  </si>
  <si>
    <t>NET</t>
  </si>
  <si>
    <t>AVERAGE MONTHLY
 HIGH-LOW PRICE
JANUARY-DECEMBER</t>
  </si>
  <si>
    <t>TOTAL SECURITIES
 @ MARKET PRICES</t>
  </si>
  <si>
    <t>Parent / Holding Capital Stock Summary</t>
  </si>
  <si>
    <t>ANNUAL INTEREST</t>
  </si>
  <si>
    <t>DATE OF MATURITY</t>
  </si>
  <si>
    <t>DATE OF ISSUE</t>
  </si>
  <si>
    <t>TOTAL AMOUNT HELD BY INVESTORS</t>
  </si>
  <si>
    <t>TOTAL AMOUNT OUTSTANDING</t>
  </si>
  <si>
    <t>INTEREST
RATE</t>
  </si>
  <si>
    <t>BOND RATINGS</t>
  </si>
  <si>
    <t>DISCOUNT RATE</t>
  </si>
  <si>
    <t>LONG TERM DEBT</t>
  </si>
  <si>
    <t>Parent / Holding Company Long Term Debt Summary</t>
  </si>
  <si>
    <t>Subsidiary Company Long Term Debt Summary</t>
  </si>
  <si>
    <t>Long Term Debt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</si>
  <si>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</si>
  <si>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</si>
  <si>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</si>
  <si>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</si>
  <si>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</si>
  <si>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</si>
  <si>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</si>
  <si>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</si>
  <si>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</si>
  <si>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</si>
  <si>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</si>
  <si>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</si>
  <si>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</si>
  <si>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</si>
  <si>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</si>
  <si>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</si>
  <si>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</si>
  <si>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</si>
  <si>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</si>
  <si>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</si>
  <si>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</si>
  <si>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</si>
  <si>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</si>
  <si>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</si>
  <si>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</si>
  <si>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Subsidiary Capital Stock Summary</t>
  </si>
  <si>
    <t xml:space="preserve">
</t>
  </si>
  <si>
    <t>Tax Year:</t>
  </si>
  <si>
    <t>State Tax Commission of Missouri
PO BOX 146
Jefferson City, MO 65102-0146
573-751-2414 (option 3)   https://stc.mo.gov
email: OriginalAssessment@stc.mo.gov</t>
  </si>
  <si>
    <t>Schedule 2.xlsx</t>
  </si>
  <si>
    <t xml:space="preserve">Schedule 2 </t>
  </si>
  <si>
    <t>Schedule 5</t>
  </si>
  <si>
    <t>DEPRECIATED
COST</t>
  </si>
  <si>
    <t>TOTAL:</t>
  </si>
  <si>
    <t>Schedule 5.xlsx</t>
  </si>
  <si>
    <t>Real/Personal</t>
  </si>
  <si>
    <t>Schedule 7</t>
  </si>
  <si>
    <t>Schedule 7.xlsx</t>
  </si>
  <si>
    <t>Schedule 8</t>
  </si>
  <si>
    <t>Schedule 8.xlsx</t>
  </si>
  <si>
    <t>Schedule 10.xlsx</t>
  </si>
  <si>
    <t>DISCOUNT
RATE</t>
  </si>
  <si>
    <t>Schedule 9.xlsx</t>
  </si>
  <si>
    <t xml:space="preserve">Schedule 9 </t>
  </si>
  <si>
    <t xml:space="preserve">Schedule 10 </t>
  </si>
  <si>
    <t>Schedule 3TE
(Page 1 of 2)</t>
  </si>
  <si>
    <t>Schedule 3TE
(Page 2 of 2)</t>
  </si>
  <si>
    <t xml:space="preserve">Schedule 3TE.xlsx
Page 2 of 2
</t>
  </si>
  <si>
    <r>
      <rPr>
        <sz val="9"/>
        <rFont val="Arial"/>
        <family val="2"/>
      </rPr>
      <t>Schedule 3TE.xlsx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Page 1 of 2</t>
    </r>
  </si>
  <si>
    <t>Aerial Cable</t>
  </si>
  <si>
    <t>Underground Cable</t>
  </si>
  <si>
    <t>Buried Cable</t>
  </si>
  <si>
    <t>Submarine Cable</t>
  </si>
  <si>
    <t>Deep Sea Cable</t>
  </si>
  <si>
    <t>Intrabuilding Network Cable</t>
  </si>
  <si>
    <t>Aerial Wire</t>
  </si>
  <si>
    <t>Conduit Systems</t>
  </si>
  <si>
    <t>Amortizable Tangible Assets</t>
  </si>
  <si>
    <t>Capital Leases</t>
  </si>
  <si>
    <t>Leasehold Improvements</t>
  </si>
  <si>
    <t>Subtotal (Lines 2-35, Inclusive):</t>
  </si>
  <si>
    <t>Intangibles</t>
  </si>
  <si>
    <t>Property Held for Future Use</t>
  </si>
  <si>
    <t>Plant Under Construction-Betterment</t>
  </si>
  <si>
    <t>Plant Under Construction-Maintenance</t>
  </si>
  <si>
    <t>Plant Adjustment</t>
  </si>
  <si>
    <t xml:space="preserve">Subtotal (Lines 37-42, Inclusive): </t>
  </si>
  <si>
    <t xml:space="preserve">Plant Total: </t>
  </si>
  <si>
    <t xml:space="preserve">Allocation (%): </t>
  </si>
  <si>
    <t>Real and Personal Ratio (Poles)</t>
  </si>
  <si>
    <t xml:space="preserve">Number of Poles - Owned:     </t>
  </si>
  <si>
    <t xml:space="preserve">Used - But Not Owned:  </t>
  </si>
  <si>
    <r>
      <rPr>
        <sz val="9"/>
        <rFont val="Arial"/>
        <family val="2"/>
      </rPr>
      <t>Schedule 6TE.xlsx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Page 1 of 2</t>
    </r>
  </si>
  <si>
    <r>
      <rPr>
        <sz val="9"/>
        <rFont val="Arial"/>
        <family val="2"/>
      </rPr>
      <t>Schedule 6TE.xlsx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Page 2 of 2</t>
    </r>
  </si>
  <si>
    <t>Schedule 6TE
(Page 1 of 2)</t>
  </si>
  <si>
    <t>Schedule 6TE
(Page 2 of 2)</t>
  </si>
  <si>
    <t>1.  TELECOMMUNICATIONS PLANT</t>
  </si>
  <si>
    <t>Land</t>
  </si>
  <si>
    <t>Motor Vehicles</t>
  </si>
  <si>
    <t>Aircraft</t>
  </si>
  <si>
    <t>Special Purpose Vehicles</t>
  </si>
  <si>
    <t>Garage Work Equipment</t>
  </si>
  <si>
    <t>Other Work Equipment</t>
  </si>
  <si>
    <t>Buildings</t>
  </si>
  <si>
    <t>Furniture</t>
  </si>
  <si>
    <t>Office Equipment</t>
  </si>
  <si>
    <t>Office Support Equipment</t>
  </si>
  <si>
    <t>Company Communications Equipment</t>
  </si>
  <si>
    <t>General Purpose Computers</t>
  </si>
  <si>
    <t>Central Office Equipment-Switching</t>
  </si>
  <si>
    <t>Operator Systems</t>
  </si>
  <si>
    <t>Central Office Equipment-Transmission</t>
  </si>
  <si>
    <t>Information Origination/Termination</t>
  </si>
  <si>
    <t>Station Apparatus</t>
  </si>
  <si>
    <t>Customer Premise Wiring</t>
  </si>
  <si>
    <t>Large Private Terminal Equipment</t>
  </si>
  <si>
    <t>Public Telephone Terminal Equipment</t>
  </si>
  <si>
    <t>Other Terminal Equipment</t>
  </si>
  <si>
    <t>Cable and Wire Facilities</t>
  </si>
  <si>
    <t>Poles</t>
  </si>
  <si>
    <t>MARKET VALUE USED BY STATES NOT USING UNIT RULE</t>
  </si>
  <si>
    <t>(Note:  Attach a copy of the general ledger for these accounts)</t>
  </si>
  <si>
    <t>Schedule 1</t>
  </si>
  <si>
    <t>Company Organization - General Information</t>
  </si>
  <si>
    <t>A.  Check the reports being submitted with this rendition or list date to be submitted:</t>
  </si>
  <si>
    <t>1. Federal  Communications Commission Annual Report</t>
  </si>
  <si>
    <r>
      <t>5. Annual Report to Stockholders-</t>
    </r>
    <r>
      <rPr>
        <i/>
        <sz val="10.5"/>
        <color indexed="8"/>
        <rFont val="Arial"/>
        <family val="2"/>
      </rPr>
      <t>Parent Company</t>
    </r>
  </si>
  <si>
    <t>2. Federal  Energy Regulatory Commission Annual Report</t>
  </si>
  <si>
    <r>
      <t>6. Securities and Exchange Commission: Form 10 K-</t>
    </r>
    <r>
      <rPr>
        <i/>
        <sz val="10.5"/>
        <color indexed="8"/>
        <rFont val="Arial"/>
        <family val="2"/>
      </rPr>
      <t>Parent Company</t>
    </r>
  </si>
  <si>
    <t>3. Surface Transportation Board Annual Report</t>
  </si>
  <si>
    <r>
      <t>7. Annual Report to Stockholders-</t>
    </r>
    <r>
      <rPr>
        <i/>
        <sz val="10.5"/>
        <color indexed="8"/>
        <rFont val="Arial"/>
        <family val="2"/>
      </rPr>
      <t>Subsidiary</t>
    </r>
  </si>
  <si>
    <t>4. Missouri Public Service Commission</t>
  </si>
  <si>
    <r>
      <t>8. Securities and Exchange Commission: Form 10 K-</t>
    </r>
    <r>
      <rPr>
        <i/>
        <sz val="10.5"/>
        <color indexed="8"/>
        <rFont val="Arial"/>
        <family val="2"/>
      </rPr>
      <t>Subsidiary</t>
    </r>
  </si>
  <si>
    <t>List Report Number(s) and Date(s) to be Submitted:</t>
  </si>
  <si>
    <t>B.  Give brief description of development of operation and any reasons for growth or decline:</t>
  </si>
  <si>
    <t>C.  Report details of any change in ownership including mergers and/or acquisitions that occurred 
      during the reporting year (including dates, considerations, terms, and all pertinent data):</t>
  </si>
  <si>
    <t>D.  State the True Value in Money of the Taxpayer's Property:</t>
  </si>
  <si>
    <t>True Value in Money: System (Optional)</t>
  </si>
  <si>
    <t>True Value in Money:  Missouri (Optional)</t>
  </si>
  <si>
    <t>Being duly sworn, upon my oath I state that I am the</t>
  </si>
  <si>
    <t>[title]</t>
  </si>
  <si>
    <t>of the company and, that the foregoing is the full, true and correct summary to the best of my belief.</t>
  </si>
  <si>
    <t>Signature</t>
  </si>
  <si>
    <t>as of January 1,</t>
  </si>
  <si>
    <t>Print Name</t>
  </si>
  <si>
    <t>E.  Notary Information:</t>
  </si>
  <si>
    <t>State of</t>
  </si>
  <si>
    <t>County
(or St. Louis City)</t>
  </si>
  <si>
    <t xml:space="preserve">Subscribed and sworn to me, this </t>
  </si>
  <si>
    <t>Notary Public Stamp or Embosser Seal</t>
  </si>
  <si>
    <t>day of</t>
  </si>
  <si>
    <t>[month]</t>
  </si>
  <si>
    <t>in the year</t>
  </si>
  <si>
    <t>Notary Public Signature</t>
  </si>
  <si>
    <t>My Commission Expires</t>
  </si>
  <si>
    <t>Schedule 1.xlsx</t>
  </si>
  <si>
    <t xml:space="preserve">MARKET UNIT VALUE FOR TAXATION </t>
  </si>
  <si>
    <t>TAX YEAR</t>
  </si>
  <si>
    <t>Company Account Number:</t>
  </si>
  <si>
    <t>FOR THE YEAR ENDED DECEMBER 31,</t>
  </si>
  <si>
    <r>
      <t>ORIGINAL ASSESSMENT SECTION
(573) 751-2414 (option 3)
OriginalAssessment@stc.mo.gov</t>
    </r>
    <r>
      <rPr>
        <sz val="14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THIS STATEMENT IS SUBJECT TO AUDIT</t>
    </r>
  </si>
  <si>
    <t>Bluebird Media Network, LLC</t>
  </si>
  <si>
    <t>Callabyte Technology, LLC</t>
  </si>
  <si>
    <t>CenturyLink Communications, LLC</t>
  </si>
  <si>
    <t>Chariton Valley Communications Corporation</t>
  </si>
  <si>
    <t>Co-Mo Comm, Inc</t>
  </si>
  <si>
    <t>Empire District Industries, Inc</t>
  </si>
  <si>
    <t>Fiber Four</t>
  </si>
  <si>
    <t>Fiber Platform, LLC</t>
  </si>
  <si>
    <t>First Fiber Corporation</t>
  </si>
  <si>
    <t>Green Hills Telecommunications Services</t>
  </si>
  <si>
    <t>Kingdom Telecommunications, Inc</t>
  </si>
  <si>
    <t>K-Powernet, LLC</t>
  </si>
  <si>
    <t>Mark Twain Communications Company</t>
  </si>
  <si>
    <t>MCI Metro Access Transmission</t>
  </si>
  <si>
    <t>McLeodUSA Telecommunications Services</t>
  </si>
  <si>
    <t>Missouri Network Alliance, LLC</t>
  </si>
  <si>
    <t>NATCO Technologies, Inc</t>
  </si>
  <si>
    <t>Sho-Me Technologies, LLC</t>
  </si>
  <si>
    <t>Socket Telecom, LLC</t>
  </si>
  <si>
    <t>United Services, Inc</t>
  </si>
  <si>
    <t>WANRack, LLC</t>
  </si>
  <si>
    <t>Windstream KDL, Inc</t>
  </si>
  <si>
    <t>Zayo Group, LLC</t>
  </si>
  <si>
    <t>1070XXX</t>
  </si>
  <si>
    <t>ANNUAL DEPRECIATION</t>
  </si>
  <si>
    <t>Schedule 18TE
(Page 1 of 3)</t>
  </si>
  <si>
    <t>Allocation of Total Missouri Land and Buildings to Total Missouri Plant</t>
  </si>
  <si>
    <t>Line
No.</t>
  </si>
  <si>
    <t>Original Cost</t>
  </si>
  <si>
    <t>Total Missouri Land and Buildings:</t>
  </si>
  <si>
    <t>Total Missouri Plant:</t>
  </si>
  <si>
    <t>Allocation (%):</t>
  </si>
  <si>
    <t>Market Value</t>
  </si>
  <si>
    <t>Assessed Value</t>
  </si>
  <si>
    <t>Section 137.122, RSMo Depreciation Schedule</t>
  </si>
  <si>
    <t>Year</t>
  </si>
  <si>
    <t>3 Year %</t>
  </si>
  <si>
    <t>5 Year %</t>
  </si>
  <si>
    <t>7 Year %</t>
  </si>
  <si>
    <t>10 Year %</t>
  </si>
  <si>
    <t>15 Year %</t>
  </si>
  <si>
    <t>20 Year %</t>
  </si>
  <si>
    <t>17 +</t>
  </si>
  <si>
    <r>
      <rPr>
        <sz val="8"/>
        <rFont val="Arial"/>
        <family val="2"/>
      </rPr>
      <t>Schedule 18TE.xlsx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Page 1 of 3</t>
    </r>
  </si>
  <si>
    <t>Schedule 18TE
(Page 2 of 3)</t>
  </si>
  <si>
    <t>Description of
Assets Included</t>
  </si>
  <si>
    <t>Asset
Class</t>
  </si>
  <si>
    <t>Year
Acquired</t>
  </si>
  <si>
    <t>Original
Cost</t>
  </si>
  <si>
    <t>Recovery
Period
in Years</t>
  </si>
  <si>
    <t>Depreciation
Factor</t>
  </si>
  <si>
    <t>Market
Value</t>
  </si>
  <si>
    <t>Total Sheet</t>
  </si>
  <si>
    <t>Total Sheet 1 through Sheet</t>
  </si>
  <si>
    <r>
      <rPr>
        <sz val="8"/>
        <rFont val="Arial"/>
        <family val="2"/>
      </rPr>
      <t>Schedule 18TE.xlsx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Page 2 of 3</t>
    </r>
  </si>
  <si>
    <t>Schedule 18TE
(Page 3 of 3)</t>
  </si>
  <si>
    <r>
      <rPr>
        <sz val="8"/>
        <rFont val="Arial"/>
        <family val="2"/>
      </rPr>
      <t>Schedule 18TE.xlsx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Page 3 of 3</t>
    </r>
  </si>
  <si>
    <t>Recovery
Period</t>
  </si>
  <si>
    <t>Column #</t>
  </si>
  <si>
    <t>All Prior Years</t>
  </si>
  <si>
    <t>Check this box for the "One-Time Election - Property Valuation Option for a Telecommunications Company"</t>
  </si>
  <si>
    <t>Telecommunications Statistics for Missouri Distributable Property</t>
  </si>
  <si>
    <t>Summary of Missouri Property Declared on Standardized Depreciation Schedules</t>
  </si>
  <si>
    <t>Total Missouri Tangible Personal Property:(From Page 3)</t>
  </si>
  <si>
    <t>Missouri Other Real Property</t>
  </si>
  <si>
    <t>Missouri Tangible Personal Property</t>
  </si>
  <si>
    <t>Total Missouri Other Real Property:
(From Page 2)</t>
  </si>
  <si>
    <t>* As defined in section 137.122 (4), RSMo 2016</t>
  </si>
  <si>
    <r>
      <t xml:space="preserve">Original Cost </t>
    </r>
    <r>
      <rPr>
        <b/>
        <vertAlign val="superscript"/>
        <sz val="18"/>
        <color theme="1"/>
        <rFont val="Arial"/>
        <family val="2"/>
      </rPr>
      <t>*</t>
    </r>
  </si>
  <si>
    <t>Barry Technology Services, LLC</t>
  </si>
  <si>
    <t>PDFiber, LLC</t>
  </si>
  <si>
    <t>Fiber Communications of Columbus, LLC</t>
  </si>
  <si>
    <t>GoSEMO, LLC</t>
  </si>
  <si>
    <t>OzarksGo, LLC</t>
  </si>
  <si>
    <t>Mid-States Services, LLC</t>
  </si>
  <si>
    <t>Total Highspeed, LLC</t>
  </si>
  <si>
    <t>Air Link Rural Broadband, LLC</t>
  </si>
  <si>
    <t>CAPITALIZED INTANGIBLE COMPUTER SOFTWARE</t>
  </si>
  <si>
    <t>1.  Capitalized Intangible Computer Software</t>
  </si>
  <si>
    <t>2.  Accumulated provision for Amortization: 
Capitalized Intangible Computer Software</t>
  </si>
  <si>
    <t>3.  Net Book Value of Capitalized Intangible Computer Software 
(Line 1 Less Line 2)</t>
  </si>
  <si>
    <t>2210-2215</t>
  </si>
  <si>
    <t>2001</t>
  </si>
  <si>
    <t>2003</t>
  </si>
  <si>
    <t>2004</t>
  </si>
  <si>
    <t>3.  Property Held for Future Use</t>
  </si>
  <si>
    <t>2002</t>
  </si>
  <si>
    <t>4.  Plant Acquisition Adjustment</t>
  </si>
  <si>
    <t>2005</t>
  </si>
  <si>
    <t>5.  Materials &amp; Supplies</t>
  </si>
  <si>
    <t>1220</t>
  </si>
  <si>
    <t>6.  Gross Plant in Service</t>
  </si>
  <si>
    <t>Lines 1 through 5</t>
  </si>
  <si>
    <t>7.  Accumulated Provision for Depreciation, Amortization, and Depletion</t>
  </si>
  <si>
    <t>8.  Net Plant in Service</t>
  </si>
  <si>
    <t>Line 6 Less Line 7</t>
  </si>
  <si>
    <t>Clearwave Communications</t>
  </si>
  <si>
    <t>Vero Fiber Networks, LLC</t>
  </si>
  <si>
    <t>NEW COMPANY - TELECOMMUNICATIONS (Fiber)</t>
  </si>
  <si>
    <t>MCI Communications Services, LLC</t>
  </si>
  <si>
    <t>Gascosage Technologies, LLC</t>
  </si>
  <si>
    <t>Gateway Infrastructure, LLC</t>
  </si>
  <si>
    <t>Steelville Long Distance Company, Inc</t>
  </si>
  <si>
    <t>Aptitude Internet, LLC</t>
  </si>
  <si>
    <t>Cogent Communications, LLC</t>
  </si>
  <si>
    <t>Tiger Computer Consulting, LLC dba Intercept Fiber</t>
  </si>
  <si>
    <t>Ozark Fiber, LLC</t>
  </si>
  <si>
    <t>I3 Broadband LLC</t>
  </si>
  <si>
    <t>Metro Systems Holdings LLC dba Metronet</t>
  </si>
  <si>
    <t>GEC Fiber Plant</t>
  </si>
  <si>
    <t>Peoples Services, LLC</t>
  </si>
  <si>
    <t>Ozark Fiber II, LLC</t>
  </si>
  <si>
    <t>Conexon Connect, LLC</t>
  </si>
  <si>
    <r>
      <rPr>
        <sz val="12"/>
        <color theme="1"/>
        <rFont val="Arial"/>
        <family val="2"/>
      </rPr>
      <t>STATE TAX COMMISSION OF MISSOURI (COMMISSION)</t>
    </r>
    <r>
      <rPr>
        <sz val="12"/>
        <color theme="1"/>
        <rFont val="Arial Black"/>
        <family val="2"/>
      </rPr>
      <t xml:space="preserve">
</t>
    </r>
    <r>
      <rPr>
        <sz val="12"/>
        <color theme="1"/>
        <rFont val="Arial"/>
        <family val="2"/>
      </rPr>
      <t>3507 Missouri Blvd
Suite 100
JEFFERSON CITY MO 65102</t>
    </r>
    <r>
      <rPr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Arial"/>
        <family val="2"/>
      </rPr>
      <t>https://stc.mo.gov</t>
    </r>
  </si>
  <si>
    <t>Contact Matthew Fudge, Manager – Original Assessment Section at 573-526-6403, or OriginalAssessment@stc.mo.gov for assistance.</t>
  </si>
  <si>
    <t>Optic Communications Missouri Division,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</si>
</sst>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* #,##0.0000_);_(* \(#,##0.0000\);_(* &quot;-&quot;??_);_(@_)"/>
    <numFmt numFmtId="167" formatCode="0.0000"/>
  </numFmts>
  <fonts count="9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8"/>
      <name val="Times New Roman"/>
      <family val="1"/>
    </font>
    <font>
      <b/>
      <i/>
      <sz val="12"/>
      <name val="Arial"/>
      <family val="2"/>
    </font>
    <font>
      <sz val="12"/>
      <name val="Times New Roman"/>
      <family val="1"/>
    </font>
    <font>
      <sz val="24"/>
      <name val="Times New Roman"/>
      <family val="1"/>
    </font>
    <font>
      <b/>
      <sz val="18"/>
      <name val="Arial"/>
      <family val="2"/>
    </font>
    <font>
      <b/>
      <sz val="16"/>
      <name val="Times New Roman"/>
      <family val="1"/>
    </font>
    <font>
      <b/>
      <sz val="8"/>
      <name val="Times New Roman"/>
      <family val="1"/>
    </font>
    <font>
      <b/>
      <i/>
      <u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i/>
      <sz val="14"/>
      <color theme="1"/>
      <name val="Times New Roman"/>
      <family val="1"/>
    </font>
    <font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b/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6"/>
      <color theme="1"/>
      <name val="Times New Roman"/>
      <family val="1"/>
    </font>
    <font>
      <sz val="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24"/>
      <color theme="1"/>
      <name val="Times New Roman"/>
      <family val="1"/>
    </font>
    <font>
      <b/>
      <sz val="8"/>
      <color theme="1"/>
      <name val="Arial"/>
      <family val="2"/>
    </font>
    <font>
      <b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6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6"/>
      <color theme="1"/>
      <name val="Times New Roman"/>
      <family val="1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sz val="11"/>
      <color theme="1"/>
      <name val="Arial Narrow"/>
      <family val="2"/>
    </font>
    <font>
      <b/>
      <i/>
      <sz val="8"/>
      <color theme="1"/>
      <name val="Arial"/>
      <family val="2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i/>
      <sz val="14"/>
      <color theme="1"/>
      <name val="Arial"/>
      <family val="2"/>
    </font>
    <font>
      <b/>
      <sz val="18"/>
      <color theme="1"/>
      <name val="Arial"/>
      <family val="2"/>
    </font>
    <font>
      <b/>
      <i/>
      <sz val="14"/>
      <name val="Arial"/>
      <family val="2"/>
    </font>
    <font>
      <b/>
      <sz val="8"/>
      <color theme="1"/>
      <name val="Arial Narrow"/>
      <family val="2"/>
    </font>
    <font>
      <sz val="13.5"/>
      <color theme="1"/>
      <name val="Arial"/>
      <family val="2"/>
    </font>
    <font>
      <sz val="11"/>
      <name val="Arial"/>
      <family val="2"/>
    </font>
    <font>
      <sz val="14"/>
      <color theme="1"/>
      <name val="Times New Roman"/>
      <family val="1"/>
    </font>
    <font>
      <b/>
      <i/>
      <sz val="13.5"/>
      <color theme="1"/>
      <name val="Arial"/>
      <family val="2"/>
    </font>
    <font>
      <sz val="16"/>
      <name val="Times New Roman"/>
      <family val="1"/>
    </font>
    <font>
      <i/>
      <sz val="10.5"/>
      <color theme="1"/>
      <name val="Arial"/>
      <family val="2"/>
    </font>
    <font>
      <i/>
      <sz val="10.5"/>
      <color indexed="8"/>
      <name val="Arial"/>
      <family val="2"/>
    </font>
    <font>
      <b/>
      <i/>
      <sz val="11"/>
      <name val="Arial"/>
      <family val="2"/>
    </font>
    <font>
      <b/>
      <sz val="16"/>
      <color rgb="FFFF0000"/>
      <name val="Arial"/>
      <family val="2"/>
    </font>
    <font>
      <b/>
      <sz val="16"/>
      <color theme="0"/>
      <name val="Calibri"/>
      <family val="2"/>
      <scheme val="minor"/>
    </font>
    <font>
      <sz val="14"/>
      <color theme="0"/>
      <name val="Arial Black"/>
      <family val="2"/>
    </font>
    <font>
      <sz val="3"/>
      <color theme="1"/>
      <name val="Arial"/>
      <family val="2"/>
    </font>
    <font>
      <sz val="3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Black"/>
      <family val="2"/>
    </font>
    <font>
      <i/>
      <sz val="11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.5"/>
      <color theme="1"/>
      <name val="Arial"/>
      <family val="2"/>
    </font>
    <font>
      <b/>
      <sz val="11.5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vertAlign val="superscript"/>
      <sz val="1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44" fontId="18" fillId="0" borderId="0" applyFont="0" applyFill="0" applyBorder="0" applyAlignment="0" applyProtection="0"/>
    <xf numFmtId="0" fontId="18" fillId="0" borderId="0"/>
    <xf numFmtId="3" fontId="40" fillId="3" borderId="1">
      <alignment horizontal="right" vertical="center" indent="1"/>
    </xf>
    <xf numFmtId="0" fontId="8" fillId="0" borderId="11" applyBorder="0">
      <alignment horizontal="center" vertical="center"/>
    </xf>
    <xf numFmtId="0" fontId="16" fillId="0" borderId="3">
      <alignment horizontal="left" vertical="top" wrapText="1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4" fillId="3" borderId="1">
      <alignment horizontal="left" vertical="center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3" borderId="1">
      <alignment horizontal="left" vertical="center"/>
    </xf>
  </cellStyleXfs>
  <cellXfs count="78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Border="1"/>
    <xf numFmtId="0" fontId="0" fillId="0" borderId="0" xfId="0" applyBorder="1" applyAlignment="1"/>
    <xf numFmtId="0" fontId="0" fillId="0" borderId="0" xfId="0" applyFill="1" applyBorder="1"/>
    <xf numFmtId="40" fontId="0" fillId="0" borderId="0" xfId="0" applyNumberFormat="1"/>
    <xf numFmtId="38" fontId="0" fillId="0" borderId="0" xfId="0" applyNumberFormat="1"/>
    <xf numFmtId="0" fontId="0" fillId="0" borderId="0" xfId="0" applyFill="1" applyBorder="1" applyAlignment="1"/>
    <xf numFmtId="0" fontId="10" fillId="0" borderId="0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left" vertical="top"/>
    </xf>
    <xf numFmtId="0" fontId="0" fillId="0" borderId="0" xfId="0" applyFill="1" applyBorder="1" applyAlignment="1">
      <alignment horizontal="left" vertical="top"/>
    </xf>
    <xf numFmtId="0" fontId="11" fillId="0" borderId="0" xfId="0" applyFont="1" applyFill="1" applyBorder="1" applyAlignment="1" applyProtection="1">
      <alignment horizontal="center" vertical="top"/>
    </xf>
    <xf numFmtId="0" fontId="24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9" fillId="0" borderId="0" xfId="0" applyFont="1" applyFill="1" applyBorder="1" applyAlignment="1" applyProtection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14" fillId="0" borderId="0" xfId="0" applyFont="1" applyFill="1" applyBorder="1" applyAlignment="1" applyProtection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/>
    </xf>
    <xf numFmtId="0" fontId="27" fillId="0" borderId="0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40" fontId="22" fillId="0" borderId="0" xfId="0" applyNumberFormat="1" applyFont="1" applyFill="1" applyBorder="1" applyAlignment="1" applyProtection="1">
      <alignment horizontal="center" vertical="center"/>
    </xf>
    <xf numFmtId="40" fontId="22" fillId="0" borderId="0" xfId="0" applyNumberFormat="1" applyFont="1" applyFill="1" applyBorder="1" applyAlignment="1">
      <alignment horizontal="right" vertical="center"/>
    </xf>
    <xf numFmtId="40" fontId="0" fillId="0" borderId="0" xfId="0" applyNumberFormat="1" applyFill="1" applyBorder="1" applyAlignment="1">
      <alignment horizontal="right" vertical="center"/>
    </xf>
    <xf numFmtId="38" fontId="22" fillId="0" borderId="0" xfId="0" applyNumberFormat="1" applyFont="1" applyFill="1" applyBorder="1" applyAlignment="1" applyProtection="1">
      <alignment horizontal="right" vertical="center"/>
    </xf>
    <xf numFmtId="38" fontId="0" fillId="0" borderId="0" xfId="0" applyNumberFormat="1" applyFill="1" applyBorder="1" applyAlignment="1">
      <alignment horizontal="right" vertical="center"/>
    </xf>
    <xf numFmtId="38" fontId="22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right" vertical="center"/>
    </xf>
    <xf numFmtId="14" fontId="31" fillId="0" borderId="0" xfId="0" applyNumberFormat="1" applyFont="1" applyFill="1" applyBorder="1" applyAlignment="1">
      <alignment horizontal="left" vertical="top"/>
    </xf>
    <xf numFmtId="0" fontId="31" fillId="0" borderId="0" xfId="0" applyFont="1" applyFill="1" applyBorder="1" applyAlignment="1">
      <alignment horizontal="left"/>
    </xf>
    <xf numFmtId="0" fontId="13" fillId="0" borderId="0" xfId="0" applyFont="1" applyFill="1" applyBorder="1" applyAlignment="1" applyProtection="1">
      <alignment horizontal="left" vertical="top"/>
    </xf>
    <xf numFmtId="0" fontId="19" fillId="0" borderId="0" xfId="0" applyFont="1" applyFill="1" applyBorder="1" applyAlignment="1">
      <alignment horizontal="center" vertical="center"/>
    </xf>
    <xf numFmtId="10" fontId="35" fillId="0" borderId="0" xfId="0" applyNumberFormat="1" applyFont="1" applyFill="1" applyBorder="1" applyAlignment="1" applyProtection="1">
      <alignment horizontal="right" vertical="center"/>
    </xf>
    <xf numFmtId="10" fontId="23" fillId="0" borderId="0" xfId="0" applyNumberFormat="1" applyFont="1" applyFill="1" applyBorder="1" applyAlignment="1">
      <alignment horizontal="right" vertical="center"/>
    </xf>
    <xf numFmtId="10" fontId="35" fillId="0" borderId="0" xfId="0" applyNumberFormat="1" applyFont="1" applyFill="1" applyBorder="1" applyAlignment="1">
      <alignment horizontal="right" vertical="center"/>
    </xf>
    <xf numFmtId="0" fontId="15" fillId="0" borderId="1" xfId="0" applyFont="1" applyBorder="1" applyAlignment="1" applyProtection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/>
    <xf numFmtId="0" fontId="0" fillId="0" borderId="0" xfId="0" applyBorder="1" applyAlignment="1" applyProtection="1">
      <alignment horizontal="center"/>
    </xf>
    <xf numFmtId="0" fontId="0" fillId="0" borderId="6" xfId="0" applyBorder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11" xfId="0" applyBorder="1"/>
    <xf numFmtId="0" fontId="0" fillId="0" borderId="3" xfId="0" applyBorder="1"/>
    <xf numFmtId="0" fontId="0" fillId="0" borderId="8" xfId="0" applyBorder="1" applyProtection="1"/>
    <xf numFmtId="0" fontId="0" fillId="0" borderId="0" xfId="0" applyBorder="1" applyProtection="1"/>
    <xf numFmtId="0" fontId="24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51" fillId="0" borderId="3" xfId="0" applyFont="1" applyBorder="1" applyAlignment="1">
      <alignment horizontal="left" vertical="center"/>
    </xf>
    <xf numFmtId="0" fontId="51" fillId="0" borderId="12" xfId="0" applyFont="1" applyBorder="1" applyAlignment="1">
      <alignment horizontal="left" vertical="center"/>
    </xf>
    <xf numFmtId="49" fontId="40" fillId="3" borderId="1" xfId="0" applyNumberFormat="1" applyFont="1" applyFill="1" applyBorder="1" applyAlignment="1" applyProtection="1">
      <alignment horizontal="center" vertical="center" wrapText="1"/>
    </xf>
    <xf numFmtId="0" fontId="60" fillId="0" borderId="3" xfId="0" applyFont="1" applyBorder="1" applyAlignment="1" applyProtection="1">
      <alignment horizontal="left" vertical="top" wrapText="1"/>
    </xf>
    <xf numFmtId="0" fontId="16" fillId="0" borderId="3" xfId="5">
      <alignment horizontal="left" vertical="top" wrapText="1"/>
    </xf>
    <xf numFmtId="0" fontId="21" fillId="3" borderId="13" xfId="0" applyFont="1" applyFill="1" applyBorder="1" applyAlignment="1">
      <alignment horizontal="center" vertical="center" wrapText="1"/>
    </xf>
    <xf numFmtId="0" fontId="61" fillId="4" borderId="1" xfId="0" applyFont="1" applyFill="1" applyBorder="1" applyAlignment="1" applyProtection="1">
      <alignment horizontal="center" vertical="center" wrapText="1"/>
    </xf>
    <xf numFmtId="0" fontId="61" fillId="0" borderId="2" xfId="0" applyFont="1" applyBorder="1" applyAlignment="1">
      <alignment horizontal="center" vertical="center" wrapText="1"/>
    </xf>
    <xf numFmtId="49" fontId="44" fillId="3" borderId="1" xfId="0" applyNumberFormat="1" applyFont="1" applyFill="1" applyBorder="1" applyAlignment="1" applyProtection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3" fontId="21" fillId="3" borderId="7" xfId="0" applyNumberFormat="1" applyFont="1" applyFill="1" applyBorder="1" applyAlignment="1">
      <alignment horizontal="right" vertical="center" wrapText="1" indent="1"/>
    </xf>
    <xf numFmtId="3" fontId="21" fillId="3" borderId="1" xfId="0" applyNumberFormat="1" applyFont="1" applyFill="1" applyBorder="1" applyAlignment="1">
      <alignment horizontal="right" vertical="center" wrapText="1" indent="1"/>
    </xf>
    <xf numFmtId="3" fontId="21" fillId="3" borderId="14" xfId="0" applyNumberFormat="1" applyFont="1" applyFill="1" applyBorder="1" applyAlignment="1">
      <alignment horizontal="right" vertical="center" wrapText="1" indent="1"/>
    </xf>
    <xf numFmtId="38" fontId="21" fillId="5" borderId="2" xfId="0" applyNumberFormat="1" applyFont="1" applyFill="1" applyBorder="1" applyAlignment="1">
      <alignment horizontal="right" vertical="center" wrapText="1" indent="1"/>
    </xf>
    <xf numFmtId="38" fontId="21" fillId="3" borderId="13" xfId="0" applyNumberFormat="1" applyFont="1" applyFill="1" applyBorder="1" applyAlignment="1">
      <alignment horizontal="right" vertical="center" wrapText="1" indent="1"/>
    </xf>
    <xf numFmtId="38" fontId="21" fillId="3" borderId="1" xfId="0" applyNumberFormat="1" applyFont="1" applyFill="1" applyBorder="1" applyAlignment="1">
      <alignment horizontal="right" vertical="center" wrapText="1" indent="1"/>
    </xf>
    <xf numFmtId="38" fontId="21" fillId="3" borderId="14" xfId="0" applyNumberFormat="1" applyFont="1" applyFill="1" applyBorder="1" applyAlignment="1">
      <alignment horizontal="right" vertical="center" wrapText="1" indent="1"/>
    </xf>
    <xf numFmtId="49" fontId="40" fillId="3" borderId="1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wrapText="1"/>
    </xf>
    <xf numFmtId="0" fontId="0" fillId="0" borderId="12" xfId="0" applyBorder="1" applyAlignment="1">
      <alignment wrapText="1"/>
    </xf>
    <xf numFmtId="0" fontId="36" fillId="0" borderId="1" xfId="0" applyFont="1" applyBorder="1" applyAlignment="1">
      <alignment horizontal="center" vertical="center"/>
    </xf>
    <xf numFmtId="0" fontId="52" fillId="0" borderId="3" xfId="0" applyFont="1" applyFill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 applyProtection="1">
      <alignment horizontal="center" vertical="center" wrapText="1"/>
    </xf>
    <xf numFmtId="0" fontId="56" fillId="4" borderId="1" xfId="0" applyFont="1" applyFill="1" applyBorder="1" applyAlignment="1" applyProtection="1">
      <alignment horizontal="center" vertical="center" wrapText="1"/>
    </xf>
    <xf numFmtId="0" fontId="56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3" fontId="63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3" fontId="63" fillId="3" borderId="1" xfId="0" applyNumberFormat="1" applyFont="1" applyFill="1" applyBorder="1" applyAlignment="1">
      <alignment horizontal="right" vertical="center" wrapText="1" indent="1"/>
    </xf>
    <xf numFmtId="14" fontId="6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Border="1" applyAlignment="1"/>
    <xf numFmtId="0" fontId="0" fillId="0" borderId="0" xfId="0"/>
    <xf numFmtId="0" fontId="72" fillId="0" borderId="0" xfId="0" applyFont="1" applyAlignment="1" applyProtection="1">
      <alignment horizontal="left" vertical="center"/>
    </xf>
    <xf numFmtId="0" fontId="51" fillId="0" borderId="0" xfId="0" applyFont="1" applyAlignment="1">
      <alignment horizontal="left" vertical="center"/>
    </xf>
    <xf numFmtId="0" fontId="6" fillId="3" borderId="13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46" fillId="0" borderId="2" xfId="0" applyFont="1" applyBorder="1" applyAlignment="1">
      <alignment horizontal="left" vertical="center"/>
    </xf>
    <xf numFmtId="0" fontId="46" fillId="0" borderId="2" xfId="0" applyFont="1" applyFill="1" applyBorder="1" applyAlignment="1">
      <alignment horizontal="center" vertical="center"/>
    </xf>
    <xf numFmtId="0" fontId="59" fillId="0" borderId="16" xfId="0" applyFont="1" applyBorder="1" applyAlignment="1"/>
    <xf numFmtId="0" fontId="0" fillId="0" borderId="17" xfId="0" applyBorder="1" applyAlignment="1"/>
    <xf numFmtId="0" fontId="43" fillId="0" borderId="17" xfId="0" applyFont="1" applyBorder="1"/>
    <xf numFmtId="0" fontId="76" fillId="0" borderId="17" xfId="0" applyFont="1" applyFill="1" applyBorder="1" applyAlignment="1" applyProtection="1">
      <alignment horizontal="center" vertical="center"/>
    </xf>
    <xf numFmtId="0" fontId="0" fillId="0" borderId="17" xfId="0" applyBorder="1" applyAlignment="1">
      <alignment horizontal="center" vertical="center"/>
    </xf>
    <xf numFmtId="0" fontId="77" fillId="0" borderId="18" xfId="0" applyFont="1" applyFill="1" applyBorder="1" applyAlignment="1" applyProtection="1">
      <alignment horizontal="center" vertical="center"/>
    </xf>
    <xf numFmtId="0" fontId="43" fillId="0" borderId="0" xfId="0" applyFont="1"/>
    <xf numFmtId="0" fontId="0" fillId="0" borderId="19" xfId="0" applyBorder="1" applyAlignment="1"/>
    <xf numFmtId="0" fontId="43" fillId="0" borderId="0" xfId="0" applyFont="1" applyBorder="1"/>
    <xf numFmtId="0" fontId="77" fillId="0" borderId="20" xfId="0" applyFont="1" applyFill="1" applyBorder="1" applyAlignment="1" applyProtection="1">
      <alignment horizontal="center" vertical="center"/>
    </xf>
    <xf numFmtId="0" fontId="79" fillId="0" borderId="19" xfId="0" applyFont="1" applyBorder="1" applyAlignment="1"/>
    <xf numFmtId="0" fontId="80" fillId="0" borderId="0" xfId="0" applyFont="1" applyBorder="1" applyAlignment="1"/>
    <xf numFmtId="0" fontId="55" fillId="0" borderId="20" xfId="0" applyFont="1" applyBorder="1" applyAlignment="1" applyProtection="1">
      <alignment horizontal="center" vertical="center"/>
    </xf>
    <xf numFmtId="0" fontId="43" fillId="0" borderId="20" xfId="0" applyFont="1" applyBorder="1"/>
    <xf numFmtId="0" fontId="43" fillId="0" borderId="19" xfId="0" applyFont="1" applyBorder="1"/>
    <xf numFmtId="0" fontId="40" fillId="0" borderId="19" xfId="0" quotePrefix="1" applyNumberFormat="1" applyFont="1" applyBorder="1" applyAlignment="1">
      <alignment horizontal="center"/>
    </xf>
    <xf numFmtId="0" fontId="24" fillId="0" borderId="0" xfId="0" applyNumberFormat="1" applyFont="1" applyAlignment="1">
      <alignment horizontal="center"/>
    </xf>
    <xf numFmtId="0" fontId="24" fillId="0" borderId="20" xfId="0" applyNumberFormat="1" applyFont="1" applyBorder="1" applyAlignment="1">
      <alignment horizontal="center"/>
    </xf>
    <xf numFmtId="0" fontId="24" fillId="0" borderId="19" xfId="0" applyNumberFormat="1" applyFont="1" applyBorder="1" applyAlignment="1">
      <alignment horizontal="center"/>
    </xf>
    <xf numFmtId="0" fontId="40" fillId="0" borderId="19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0" fillId="0" borderId="2" xfId="0" applyBorder="1" applyAlignment="1"/>
    <xf numFmtId="0" fontId="19" fillId="0" borderId="0" xfId="0" applyFont="1" applyBorder="1" applyAlignment="1">
      <alignment horizontal="left" vertical="top"/>
    </xf>
    <xf numFmtId="0" fontId="48" fillId="0" borderId="9" xfId="0" applyFont="1" applyBorder="1" applyAlignment="1">
      <alignment horizontal="right" vertical="center"/>
    </xf>
    <xf numFmtId="0" fontId="48" fillId="0" borderId="0" xfId="0" applyFont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21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 applyProtection="1">
      <alignment horizontal="center" vertical="center" wrapText="1"/>
    </xf>
    <xf numFmtId="0" fontId="65" fillId="0" borderId="3" xfId="0" applyFont="1" applyBorder="1" applyAlignment="1">
      <alignment horizontal="center" vertical="center"/>
    </xf>
    <xf numFmtId="0" fontId="65" fillId="0" borderId="12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0" fillId="0" borderId="12" xfId="0" applyBorder="1"/>
    <xf numFmtId="0" fontId="0" fillId="0" borderId="8" xfId="0" applyBorder="1"/>
    <xf numFmtId="0" fontId="0" fillId="0" borderId="9" xfId="0" applyBorder="1"/>
    <xf numFmtId="0" fontId="46" fillId="0" borderId="1" xfId="0" applyFont="1" applyBorder="1" applyAlignment="1">
      <alignment horizontal="center"/>
    </xf>
    <xf numFmtId="2" fontId="40" fillId="0" borderId="1" xfId="0" applyNumberFormat="1" applyFont="1" applyBorder="1" applyAlignment="1">
      <alignment horizontal="right" indent="2"/>
    </xf>
    <xf numFmtId="0" fontId="40" fillId="0" borderId="4" xfId="0" applyFont="1" applyBorder="1" applyAlignment="1">
      <alignment horizontal="center"/>
    </xf>
    <xf numFmtId="2" fontId="40" fillId="0" borderId="4" xfId="0" applyNumberFormat="1" applyFont="1" applyBorder="1" applyAlignment="1">
      <alignment horizontal="right" indent="2"/>
    </xf>
    <xf numFmtId="0" fontId="84" fillId="0" borderId="3" xfId="0" applyFont="1" applyBorder="1" applyAlignment="1" applyProtection="1">
      <alignment horizontal="left" vertical="top" wrapText="1"/>
    </xf>
    <xf numFmtId="1" fontId="40" fillId="0" borderId="1" xfId="0" applyNumberFormat="1" applyFont="1" applyFill="1" applyBorder="1" applyAlignment="1" applyProtection="1">
      <alignment horizontal="center" vertical="center"/>
    </xf>
    <xf numFmtId="0" fontId="46" fillId="3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2" fillId="0" borderId="0" xfId="0" applyFont="1"/>
    <xf numFmtId="165" fontId="2" fillId="3" borderId="1" xfId="11" applyNumberFormat="1" applyFont="1" applyFill="1" applyBorder="1" applyAlignment="1">
      <alignment horizontal="right" vertical="center" wrapText="1" indent="1"/>
    </xf>
    <xf numFmtId="166" fontId="2" fillId="5" borderId="1" xfId="11" applyNumberFormat="1" applyFont="1" applyFill="1" applyBorder="1" applyAlignment="1">
      <alignment vertical="center"/>
    </xf>
    <xf numFmtId="165" fontId="2" fillId="5" borderId="1" xfId="11" applyNumberFormat="1" applyFont="1" applyFill="1" applyBorder="1" applyAlignment="1">
      <alignment vertical="center"/>
    </xf>
    <xf numFmtId="165" fontId="63" fillId="5" borderId="1" xfId="11" applyNumberFormat="1" applyFont="1" applyFill="1" applyBorder="1" applyAlignment="1">
      <alignment horizontal="right" vertical="center" wrapText="1" indent="1"/>
    </xf>
    <xf numFmtId="166" fontId="2" fillId="0" borderId="2" xfId="11" applyNumberFormat="1" applyFont="1" applyFill="1" applyBorder="1" applyAlignment="1">
      <alignment vertical="center"/>
    </xf>
    <xf numFmtId="165" fontId="63" fillId="5" borderId="1" xfId="11" applyNumberFormat="1" applyFont="1" applyFill="1" applyBorder="1" applyAlignment="1">
      <alignment vertical="center"/>
    </xf>
    <xf numFmtId="165" fontId="63" fillId="5" borderId="1" xfId="11" applyNumberFormat="1" applyFont="1" applyFill="1" applyBorder="1" applyAlignment="1">
      <alignment horizontal="right" vertical="center" indent="1"/>
    </xf>
    <xf numFmtId="0" fontId="0" fillId="0" borderId="8" xfId="0" applyBorder="1" applyAlignment="1" applyProtection="1"/>
    <xf numFmtId="0" fontId="46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46" fillId="0" borderId="10" xfId="0" applyFont="1" applyBorder="1" applyAlignment="1">
      <alignment horizontal="center" vertical="center" wrapText="1"/>
    </xf>
    <xf numFmtId="167" fontId="40" fillId="0" borderId="1" xfId="0" applyNumberFormat="1" applyFont="1" applyFill="1" applyBorder="1" applyAlignment="1">
      <alignment horizontal="right" vertical="center" indent="2"/>
    </xf>
    <xf numFmtId="167" fontId="40" fillId="0" borderId="10" xfId="0" applyNumberFormat="1" applyFont="1" applyFill="1" applyBorder="1" applyAlignment="1">
      <alignment horizontal="right" vertical="center" indent="2"/>
    </xf>
    <xf numFmtId="167" fontId="40" fillId="0" borderId="1" xfId="0" applyNumberFormat="1" applyFont="1" applyFill="1" applyBorder="1" applyAlignment="1">
      <alignment horizontal="right" vertical="center"/>
    </xf>
    <xf numFmtId="0" fontId="40" fillId="0" borderId="0" xfId="0" applyFont="1"/>
    <xf numFmtId="0" fontId="40" fillId="3" borderId="1" xfId="0" applyFont="1" applyFill="1" applyBorder="1" applyAlignment="1">
      <alignment horizontal="center" vertical="center"/>
    </xf>
    <xf numFmtId="167" fontId="40" fillId="3" borderId="1" xfId="0" applyNumberFormat="1" applyFont="1" applyFill="1" applyBorder="1" applyAlignment="1">
      <alignment horizontal="right" vertical="center" indent="2"/>
    </xf>
    <xf numFmtId="167" fontId="40" fillId="3" borderId="1" xfId="0" applyNumberFormat="1" applyFont="1" applyFill="1" applyBorder="1" applyAlignment="1">
      <alignment horizontal="right" vertical="center"/>
    </xf>
    <xf numFmtId="167" fontId="40" fillId="0" borderId="1" xfId="13" applyNumberFormat="1" applyFont="1" applyFill="1" applyBorder="1" applyAlignment="1">
      <alignment horizontal="right" vertical="center" indent="2"/>
    </xf>
    <xf numFmtId="167" fontId="40" fillId="3" borderId="1" xfId="13" applyNumberFormat="1" applyFont="1" applyFill="1" applyBorder="1" applyAlignment="1">
      <alignment horizontal="right" vertical="center" indent="2"/>
    </xf>
    <xf numFmtId="0" fontId="17" fillId="3" borderId="1" xfId="0" applyFont="1" applyFill="1" applyBorder="1" applyAlignment="1" applyProtection="1">
      <alignment horizontal="center" vertical="center"/>
    </xf>
    <xf numFmtId="0" fontId="63" fillId="0" borderId="1" xfId="0" applyFont="1" applyBorder="1" applyAlignment="1">
      <alignment horizontal="center" vertical="center" wrapText="1"/>
    </xf>
    <xf numFmtId="0" fontId="0" fillId="0" borderId="0" xfId="0"/>
    <xf numFmtId="0" fontId="58" fillId="4" borderId="1" xfId="0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52" fillId="0" borderId="19" xfId="0" applyFont="1" applyBorder="1" applyAlignment="1">
      <alignment horizontal="center" wrapText="1"/>
    </xf>
    <xf numFmtId="0" fontId="52" fillId="0" borderId="0" xfId="0" applyFont="1" applyBorder="1" applyAlignment="1">
      <alignment horizontal="center" wrapText="1"/>
    </xf>
    <xf numFmtId="0" fontId="52" fillId="0" borderId="20" xfId="0" applyFont="1" applyBorder="1" applyAlignment="1">
      <alignment horizontal="center" wrapText="1"/>
    </xf>
    <xf numFmtId="0" fontId="52" fillId="0" borderId="21" xfId="0" applyFont="1" applyBorder="1" applyAlignment="1">
      <alignment horizontal="center" wrapText="1"/>
    </xf>
    <xf numFmtId="0" fontId="52" fillId="0" borderId="22" xfId="0" applyFont="1" applyBorder="1" applyAlignment="1">
      <alignment horizontal="center" wrapText="1"/>
    </xf>
    <xf numFmtId="0" fontId="52" fillId="0" borderId="23" xfId="0" applyFont="1" applyBorder="1" applyAlignment="1">
      <alignment horizontal="center" wrapText="1"/>
    </xf>
    <xf numFmtId="0" fontId="40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0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0" fillId="0" borderId="1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8" fillId="9" borderId="0" xfId="0" applyFont="1" applyFill="1" applyAlignment="1">
      <alignment horizontal="center" vertical="center"/>
    </xf>
    <xf numFmtId="0" fontId="81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4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3" fillId="0" borderId="11" xfId="0" applyFont="1" applyBorder="1" applyAlignment="1">
      <alignment horizontal="left" vertical="center"/>
    </xf>
    <xf numFmtId="0" fontId="38" fillId="0" borderId="3" xfId="0" applyFont="1" applyBorder="1" applyAlignment="1">
      <alignment horizontal="left" vertical="center"/>
    </xf>
    <xf numFmtId="0" fontId="38" fillId="0" borderId="12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6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83" fillId="0" borderId="1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0" fillId="3" borderId="11" xfId="0" applyFont="1" applyFill="1" applyBorder="1" applyAlignment="1">
      <alignment horizontal="left" vertical="center"/>
    </xf>
    <xf numFmtId="0" fontId="40" fillId="3" borderId="3" xfId="0" applyFont="1" applyFill="1" applyBorder="1" applyAlignment="1">
      <alignment horizontal="left" vertical="center"/>
    </xf>
    <xf numFmtId="0" fontId="40" fillId="3" borderId="12" xfId="0" applyFont="1" applyFill="1" applyBorder="1" applyAlignment="1">
      <alignment horizontal="left" vertical="center"/>
    </xf>
    <xf numFmtId="0" fontId="40" fillId="3" borderId="8" xfId="0" applyFont="1" applyFill="1" applyBorder="1" applyAlignment="1">
      <alignment horizontal="left" vertical="center"/>
    </xf>
    <xf numFmtId="0" fontId="40" fillId="3" borderId="0" xfId="0" applyFont="1" applyFill="1" applyBorder="1" applyAlignment="1">
      <alignment horizontal="left" vertical="center"/>
    </xf>
    <xf numFmtId="0" fontId="40" fillId="3" borderId="9" xfId="0" applyFont="1" applyFill="1" applyBorder="1" applyAlignment="1">
      <alignment horizontal="left" vertical="center"/>
    </xf>
    <xf numFmtId="0" fontId="40" fillId="3" borderId="5" xfId="0" applyFont="1" applyFill="1" applyBorder="1" applyAlignment="1">
      <alignment horizontal="left" vertical="center"/>
    </xf>
    <xf numFmtId="0" fontId="40" fillId="3" borderId="6" xfId="0" applyFont="1" applyFill="1" applyBorder="1" applyAlignment="1">
      <alignment horizontal="left" vertical="center"/>
    </xf>
    <xf numFmtId="0" fontId="40" fillId="3" borderId="7" xfId="0" applyFont="1" applyFill="1" applyBorder="1" applyAlignment="1">
      <alignment horizontal="left" vertical="center"/>
    </xf>
    <xf numFmtId="0" fontId="40" fillId="3" borderId="0" xfId="0" applyFont="1" applyFill="1" applyBorder="1" applyAlignment="1">
      <alignment horizontal="center" vertical="center"/>
    </xf>
    <xf numFmtId="0" fontId="40" fillId="3" borderId="9" xfId="0" applyFont="1" applyFill="1" applyBorder="1" applyAlignment="1">
      <alignment horizontal="center" vertical="center"/>
    </xf>
    <xf numFmtId="0" fontId="40" fillId="3" borderId="6" xfId="0" applyFont="1" applyFill="1" applyBorder="1" applyAlignment="1">
      <alignment horizontal="center" vertical="center"/>
    </xf>
    <xf numFmtId="0" fontId="40" fillId="3" borderId="7" xfId="0" applyFont="1" applyFill="1" applyBorder="1" applyAlignment="1">
      <alignment horizontal="center" vertical="center"/>
    </xf>
    <xf numFmtId="0" fontId="4" fillId="0" borderId="10" xfId="0" applyFont="1" applyBorder="1" applyAlignment="1"/>
    <xf numFmtId="0" fontId="4" fillId="0" borderId="4" xfId="0" applyFont="1" applyBorder="1" applyAlignment="1"/>
    <xf numFmtId="0" fontId="4" fillId="0" borderId="2" xfId="0" applyFont="1" applyBorder="1" applyAlignment="1"/>
    <xf numFmtId="14" fontId="16" fillId="0" borderId="3" xfId="0" applyNumberFormat="1" applyFont="1" applyFill="1" applyBorder="1" applyAlignment="1" applyProtection="1">
      <alignment horizontal="left" vertical="center"/>
    </xf>
    <xf numFmtId="0" fontId="53" fillId="0" borderId="3" xfId="0" applyFont="1" applyBorder="1" applyAlignment="1">
      <alignment horizontal="left" vertical="center"/>
    </xf>
    <xf numFmtId="0" fontId="31" fillId="0" borderId="3" xfId="0" applyFont="1" applyFill="1" applyBorder="1" applyAlignment="1"/>
    <xf numFmtId="0" fontId="0" fillId="0" borderId="3" xfId="0" applyBorder="1" applyAlignment="1"/>
    <xf numFmtId="0" fontId="6" fillId="0" borderId="10" xfId="0" applyFont="1" applyBorder="1" applyAlignment="1" applyProtection="1">
      <alignment horizontal="left" vertical="center" indent="2"/>
    </xf>
    <xf numFmtId="0" fontId="34" fillId="0" borderId="4" xfId="0" applyFont="1" applyBorder="1" applyAlignment="1">
      <alignment horizontal="left" vertical="center" indent="2"/>
    </xf>
    <xf numFmtId="0" fontId="34" fillId="0" borderId="2" xfId="0" applyFont="1" applyBorder="1" applyAlignment="1">
      <alignment horizontal="left" vertical="center" indent="2"/>
    </xf>
    <xf numFmtId="0" fontId="6" fillId="0" borderId="11" xfId="0" applyFont="1" applyBorder="1" applyAlignment="1" applyProtection="1">
      <alignment horizontal="center" vertical="center"/>
    </xf>
    <xf numFmtId="0" fontId="46" fillId="3" borderId="10" xfId="0" applyFont="1" applyFill="1" applyBorder="1" applyAlignment="1">
      <alignment horizontal="left" vertical="center" indent="2"/>
    </xf>
    <xf numFmtId="0" fontId="46" fillId="3" borderId="4" xfId="0" applyFont="1" applyFill="1" applyBorder="1" applyAlignment="1">
      <alignment horizontal="left" vertical="center" indent="2"/>
    </xf>
    <xf numFmtId="0" fontId="46" fillId="3" borderId="2" xfId="0" applyFont="1" applyFill="1" applyBorder="1" applyAlignment="1">
      <alignment horizontal="left" vertical="center" indent="2"/>
    </xf>
    <xf numFmtId="0" fontId="6" fillId="0" borderId="4" xfId="0" applyFont="1" applyFill="1" applyBorder="1" applyAlignment="1" applyProtection="1">
      <alignment horizontal="left" vertical="center" indent="2"/>
      <protection locked="0"/>
    </xf>
    <xf numFmtId="0" fontId="0" fillId="0" borderId="4" xfId="0" applyBorder="1" applyAlignment="1">
      <alignment horizontal="left" vertical="center" indent="2"/>
    </xf>
    <xf numFmtId="0" fontId="6" fillId="3" borderId="10" xfId="0" applyFont="1" applyFill="1" applyBorder="1" applyAlignment="1" applyProtection="1">
      <alignment horizontal="left" vertical="center" indent="2"/>
      <protection locked="0"/>
    </xf>
    <xf numFmtId="0" fontId="0" fillId="3" borderId="4" xfId="0" applyFill="1" applyBorder="1" applyAlignment="1">
      <alignment horizontal="left" vertical="center" indent="2"/>
    </xf>
    <xf numFmtId="0" fontId="0" fillId="3" borderId="2" xfId="0" applyFill="1" applyBorder="1" applyAlignment="1">
      <alignment horizontal="left" vertical="center" indent="2"/>
    </xf>
    <xf numFmtId="0" fontId="46" fillId="0" borderId="4" xfId="0" applyFont="1" applyFill="1" applyBorder="1" applyAlignment="1">
      <alignment horizontal="left" vertical="center"/>
    </xf>
    <xf numFmtId="0" fontId="63" fillId="0" borderId="4" xfId="0" applyFont="1" applyBorder="1" applyAlignment="1">
      <alignment horizontal="left" vertical="center"/>
    </xf>
    <xf numFmtId="0" fontId="63" fillId="0" borderId="2" xfId="0" applyFont="1" applyBorder="1" applyAlignment="1">
      <alignment horizontal="left" vertical="center"/>
    </xf>
    <xf numFmtId="0" fontId="46" fillId="0" borderId="11" xfId="0" applyFont="1" applyBorder="1" applyAlignment="1">
      <alignment horizontal="left" vertical="top"/>
    </xf>
    <xf numFmtId="0" fontId="24" fillId="0" borderId="3" xfId="0" applyFont="1" applyBorder="1" applyAlignment="1">
      <alignment horizontal="left" vertical="top"/>
    </xf>
    <xf numFmtId="0" fontId="24" fillId="0" borderId="12" xfId="0" applyFont="1" applyBorder="1" applyAlignment="1">
      <alignment horizontal="left" vertical="top"/>
    </xf>
    <xf numFmtId="0" fontId="24" fillId="0" borderId="8" xfId="0" applyFont="1" applyBorder="1" applyAlignment="1">
      <alignment horizontal="left" vertical="top"/>
    </xf>
    <xf numFmtId="0" fontId="24" fillId="0" borderId="0" xfId="0" applyFont="1" applyBorder="1" applyAlignment="1">
      <alignment horizontal="left" vertical="top"/>
    </xf>
    <xf numFmtId="0" fontId="24" fillId="0" borderId="9" xfId="0" applyFont="1" applyBorder="1" applyAlignment="1">
      <alignment horizontal="left" vertical="top"/>
    </xf>
    <xf numFmtId="0" fontId="24" fillId="0" borderId="5" xfId="0" applyFont="1" applyBorder="1" applyAlignment="1">
      <alignment horizontal="left" vertical="top"/>
    </xf>
    <xf numFmtId="0" fontId="24" fillId="0" borderId="6" xfId="0" applyFont="1" applyBorder="1" applyAlignment="1">
      <alignment horizontal="left" vertical="top"/>
    </xf>
    <xf numFmtId="0" fontId="24" fillId="0" borderId="7" xfId="0" applyFont="1" applyBorder="1" applyAlignment="1">
      <alignment horizontal="left" vertical="top"/>
    </xf>
    <xf numFmtId="0" fontId="46" fillId="0" borderId="10" xfId="0" applyFont="1" applyBorder="1" applyAlignment="1">
      <alignment horizontal="left" vertical="center" indent="2"/>
    </xf>
    <xf numFmtId="0" fontId="46" fillId="0" borderId="4" xfId="0" applyFont="1" applyBorder="1" applyAlignment="1">
      <alignment horizontal="left" vertical="center" indent="2"/>
    </xf>
    <xf numFmtId="0" fontId="46" fillId="0" borderId="2" xfId="0" applyFont="1" applyBorder="1" applyAlignment="1">
      <alignment horizontal="left" vertical="center" indent="2"/>
    </xf>
    <xf numFmtId="0" fontId="6" fillId="3" borderId="10" xfId="0" applyFont="1" applyFill="1" applyBorder="1" applyAlignment="1" applyProtection="1">
      <alignment horizontal="left" vertical="center" indent="2"/>
    </xf>
    <xf numFmtId="0" fontId="34" fillId="8" borderId="10" xfId="0" applyFont="1" applyFill="1" applyBorder="1" applyAlignment="1"/>
    <xf numFmtId="0" fontId="0" fillId="8" borderId="4" xfId="0" applyFill="1" applyBorder="1" applyAlignment="1"/>
    <xf numFmtId="0" fontId="0" fillId="8" borderId="2" xfId="0" applyFill="1" applyBorder="1" applyAlignment="1"/>
    <xf numFmtId="14" fontId="46" fillId="3" borderId="10" xfId="0" applyNumberFormat="1" applyFont="1" applyFill="1" applyBorder="1" applyAlignment="1">
      <alignment horizontal="left" vertical="center" indent="2"/>
    </xf>
    <xf numFmtId="14" fontId="46" fillId="3" borderId="4" xfId="0" applyNumberFormat="1" applyFont="1" applyFill="1" applyBorder="1" applyAlignment="1">
      <alignment horizontal="left" vertical="center" indent="2"/>
    </xf>
    <xf numFmtId="14" fontId="46" fillId="3" borderId="2" xfId="0" applyNumberFormat="1" applyFont="1" applyFill="1" applyBorder="1" applyAlignment="1">
      <alignment horizontal="left" vertical="center" indent="2"/>
    </xf>
    <xf numFmtId="0" fontId="66" fillId="0" borderId="10" xfId="0" applyFont="1" applyFill="1" applyBorder="1" applyAlignment="1" applyProtection="1">
      <alignment horizontal="left" vertical="center"/>
    </xf>
    <xf numFmtId="0" fontId="66" fillId="0" borderId="4" xfId="0" applyFont="1" applyFill="1" applyBorder="1" applyAlignment="1" applyProtection="1">
      <alignment horizontal="left" vertical="center"/>
    </xf>
    <xf numFmtId="0" fontId="66" fillId="0" borderId="2" xfId="0" applyFont="1" applyFill="1" applyBorder="1" applyAlignment="1" applyProtection="1">
      <alignment horizontal="left" vertical="center"/>
    </xf>
    <xf numFmtId="0" fontId="6" fillId="0" borderId="11" xfId="0" applyFont="1" applyBorder="1" applyAlignment="1" applyProtection="1">
      <alignment horizontal="left" vertical="center" indent="2"/>
    </xf>
    <xf numFmtId="0" fontId="24" fillId="0" borderId="3" xfId="0" applyFont="1" applyBorder="1" applyAlignment="1">
      <alignment horizontal="left" vertical="center" indent="2"/>
    </xf>
    <xf numFmtId="0" fontId="24" fillId="0" borderId="12" xfId="0" applyFont="1" applyBorder="1" applyAlignment="1">
      <alignment horizontal="left" vertical="center" indent="2"/>
    </xf>
    <xf numFmtId="0" fontId="24" fillId="0" borderId="5" xfId="0" applyFont="1" applyBorder="1" applyAlignment="1">
      <alignment horizontal="left" vertical="center" indent="2"/>
    </xf>
    <xf numFmtId="0" fontId="24" fillId="0" borderId="6" xfId="0" applyFont="1" applyBorder="1" applyAlignment="1">
      <alignment horizontal="left" vertical="center" indent="2"/>
    </xf>
    <xf numFmtId="0" fontId="24" fillId="0" borderId="7" xfId="0" applyFont="1" applyBorder="1" applyAlignment="1">
      <alignment horizontal="left" vertical="center" indent="2"/>
    </xf>
    <xf numFmtId="0" fontId="6" fillId="3" borderId="11" xfId="0" applyFont="1" applyFill="1" applyBorder="1" applyAlignment="1" applyProtection="1">
      <alignment horizontal="left" vertical="center" indent="2"/>
    </xf>
    <xf numFmtId="0" fontId="24" fillId="3" borderId="3" xfId="0" applyFont="1" applyFill="1" applyBorder="1" applyAlignment="1">
      <alignment horizontal="left" vertical="center" indent="2"/>
    </xf>
    <xf numFmtId="0" fontId="0" fillId="3" borderId="3" xfId="0" applyFill="1" applyBorder="1" applyAlignment="1">
      <alignment horizontal="left" vertical="center" indent="2"/>
    </xf>
    <xf numFmtId="0" fontId="0" fillId="3" borderId="12" xfId="0" applyFill="1" applyBorder="1" applyAlignment="1">
      <alignment horizontal="left" vertical="center" indent="2"/>
    </xf>
    <xf numFmtId="0" fontId="24" fillId="3" borderId="5" xfId="0" applyFont="1" applyFill="1" applyBorder="1" applyAlignment="1">
      <alignment horizontal="left" vertical="center" indent="2"/>
    </xf>
    <xf numFmtId="0" fontId="24" fillId="3" borderId="6" xfId="0" applyFont="1" applyFill="1" applyBorder="1" applyAlignment="1">
      <alignment horizontal="left" vertical="center" indent="2"/>
    </xf>
    <xf numFmtId="0" fontId="0" fillId="3" borderId="6" xfId="0" applyFill="1" applyBorder="1" applyAlignment="1">
      <alignment horizontal="left" vertical="center" indent="2"/>
    </xf>
    <xf numFmtId="0" fontId="0" fillId="3" borderId="7" xfId="0" applyFill="1" applyBorder="1" applyAlignment="1">
      <alignment horizontal="left" vertical="center" indent="2"/>
    </xf>
    <xf numFmtId="0" fontId="6" fillId="0" borderId="11" xfId="0" applyFont="1" applyBorder="1" applyAlignment="1" applyProtection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49" fontId="46" fillId="3" borderId="11" xfId="0" applyNumberFormat="1" applyFont="1" applyFill="1" applyBorder="1" applyAlignment="1">
      <alignment horizontal="left" vertical="center" indent="2"/>
    </xf>
    <xf numFmtId="49" fontId="46" fillId="3" borderId="3" xfId="0" applyNumberFormat="1" applyFont="1" applyFill="1" applyBorder="1" applyAlignment="1">
      <alignment horizontal="left" vertical="center" indent="2"/>
    </xf>
    <xf numFmtId="49" fontId="46" fillId="3" borderId="12" xfId="0" applyNumberFormat="1" applyFont="1" applyFill="1" applyBorder="1" applyAlignment="1">
      <alignment horizontal="left" vertical="center" indent="2"/>
    </xf>
    <xf numFmtId="49" fontId="46" fillId="3" borderId="5" xfId="0" applyNumberFormat="1" applyFont="1" applyFill="1" applyBorder="1" applyAlignment="1">
      <alignment horizontal="left" vertical="center" indent="2"/>
    </xf>
    <xf numFmtId="49" fontId="46" fillId="3" borderId="6" xfId="0" applyNumberFormat="1" applyFont="1" applyFill="1" applyBorder="1" applyAlignment="1">
      <alignment horizontal="left" vertical="center" indent="2"/>
    </xf>
    <xf numFmtId="49" fontId="46" fillId="3" borderId="7" xfId="0" applyNumberFormat="1" applyFont="1" applyFill="1" applyBorder="1" applyAlignment="1">
      <alignment horizontal="left" vertical="center" indent="2"/>
    </xf>
    <xf numFmtId="0" fontId="6" fillId="0" borderId="10" xfId="0" applyFont="1" applyBorder="1" applyAlignment="1" applyProtection="1">
      <alignment horizontal="left" vertical="center" indent="1"/>
    </xf>
    <xf numFmtId="0" fontId="6" fillId="0" borderId="4" xfId="0" applyFont="1" applyBorder="1" applyAlignment="1" applyProtection="1">
      <alignment horizontal="left" vertical="center" indent="1"/>
    </xf>
    <xf numFmtId="0" fontId="6" fillId="0" borderId="2" xfId="0" applyFont="1" applyBorder="1" applyAlignment="1" applyProtection="1">
      <alignment horizontal="left" vertical="center" indent="1"/>
    </xf>
    <xf numFmtId="0" fontId="6" fillId="0" borderId="10" xfId="0" applyFont="1" applyFill="1" applyBorder="1" applyAlignment="1" applyProtection="1">
      <alignment horizontal="left" vertical="center" indent="1"/>
    </xf>
    <xf numFmtId="0" fontId="24" fillId="0" borderId="4" xfId="0" applyFont="1" applyFill="1" applyBorder="1" applyAlignment="1">
      <alignment horizontal="left" vertical="center" indent="1"/>
    </xf>
    <xf numFmtId="0" fontId="24" fillId="0" borderId="2" xfId="0" applyFont="1" applyFill="1" applyBorder="1" applyAlignment="1">
      <alignment horizontal="left" vertical="center" indent="1"/>
    </xf>
    <xf numFmtId="0" fontId="40" fillId="8" borderId="10" xfId="0" applyFont="1" applyFill="1" applyBorder="1" applyAlignment="1"/>
    <xf numFmtId="0" fontId="40" fillId="8" borderId="4" xfId="0" applyFont="1" applyFill="1" applyBorder="1" applyAlignment="1"/>
    <xf numFmtId="0" fontId="40" fillId="8" borderId="2" xfId="0" applyFont="1" applyFill="1" applyBorder="1" applyAlignment="1"/>
    <xf numFmtId="0" fontId="46" fillId="0" borderId="10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 indent="1"/>
    </xf>
    <xf numFmtId="0" fontId="46" fillId="3" borderId="10" xfId="0" applyFont="1" applyFill="1" applyBorder="1" applyAlignment="1">
      <alignment horizontal="left" vertical="center" indent="1"/>
    </xf>
    <xf numFmtId="0" fontId="19" fillId="3" borderId="4" xfId="0" applyFont="1" applyFill="1" applyBorder="1" applyAlignment="1">
      <alignment horizontal="left" vertical="center" indent="1"/>
    </xf>
    <xf numFmtId="0" fontId="19" fillId="0" borderId="4" xfId="0" applyFont="1" applyBorder="1" applyAlignment="1">
      <alignment horizontal="left" vertical="center" indent="1"/>
    </xf>
    <xf numFmtId="0" fontId="19" fillId="0" borderId="2" xfId="0" applyFont="1" applyBorder="1" applyAlignment="1">
      <alignment horizontal="left" vertical="center" indent="1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 applyProtection="1"/>
    <xf numFmtId="0" fontId="0" fillId="0" borderId="4" xfId="0" applyBorder="1" applyAlignment="1" applyProtection="1"/>
    <xf numFmtId="0" fontId="0" fillId="0" borderId="6" xfId="0" applyBorder="1" applyAlignment="1" applyProtection="1"/>
    <xf numFmtId="0" fontId="0" fillId="0" borderId="2" xfId="0" applyBorder="1" applyAlignment="1" applyProtection="1"/>
    <xf numFmtId="0" fontId="66" fillId="0" borderId="11" xfId="0" applyFont="1" applyFill="1" applyBorder="1" applyAlignment="1" applyProtection="1">
      <alignment horizontal="left" vertical="center"/>
    </xf>
    <xf numFmtId="0" fontId="66" fillId="0" borderId="3" xfId="0" applyFont="1" applyFill="1" applyBorder="1" applyAlignment="1" applyProtection="1">
      <alignment horizontal="left" vertical="center"/>
    </xf>
    <xf numFmtId="0" fontId="66" fillId="0" borderId="12" xfId="0" applyFont="1" applyFill="1" applyBorder="1" applyAlignment="1" applyProtection="1">
      <alignment horizontal="left" vertical="center"/>
    </xf>
    <xf numFmtId="0" fontId="15" fillId="2" borderId="11" xfId="0" applyFont="1" applyFill="1" applyBorder="1" applyAlignment="1" applyProtection="1">
      <alignment horizontal="left" vertical="center"/>
      <protection locked="0"/>
    </xf>
    <xf numFmtId="0" fontId="15" fillId="2" borderId="3" xfId="0" applyFont="1" applyFill="1" applyBorder="1" applyAlignment="1" applyProtection="1">
      <alignment horizontal="left" vertical="center"/>
      <protection locked="0"/>
    </xf>
    <xf numFmtId="0" fontId="15" fillId="2" borderId="12" xfId="0" applyFont="1" applyFill="1" applyBorder="1" applyAlignment="1" applyProtection="1">
      <alignment horizontal="left" vertical="center"/>
      <protection locked="0"/>
    </xf>
    <xf numFmtId="0" fontId="15" fillId="2" borderId="8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horizontal="left" vertical="center"/>
      <protection locked="0"/>
    </xf>
    <xf numFmtId="0" fontId="66" fillId="0" borderId="11" xfId="0" applyFont="1" applyFill="1" applyBorder="1" applyAlignment="1" applyProtection="1">
      <alignment horizontal="left" vertical="center" wrapText="1"/>
    </xf>
    <xf numFmtId="0" fontId="66" fillId="0" borderId="3" xfId="0" applyFont="1" applyFill="1" applyBorder="1" applyAlignment="1" applyProtection="1">
      <alignment horizontal="left" vertical="center" wrapText="1"/>
    </xf>
    <xf numFmtId="0" fontId="66" fillId="0" borderId="12" xfId="0" applyFont="1" applyFill="1" applyBorder="1" applyAlignment="1" applyProtection="1">
      <alignment horizontal="left" vertical="center" wrapText="1"/>
    </xf>
    <xf numFmtId="0" fontId="66" fillId="0" borderId="5" xfId="0" applyFont="1" applyFill="1" applyBorder="1" applyAlignment="1" applyProtection="1">
      <alignment horizontal="left" vertical="center" wrapText="1"/>
    </xf>
    <xf numFmtId="0" fontId="66" fillId="0" borderId="6" xfId="0" applyFont="1" applyFill="1" applyBorder="1" applyAlignment="1" applyProtection="1">
      <alignment horizontal="left" vertical="center" wrapText="1"/>
    </xf>
    <xf numFmtId="0" fontId="66" fillId="0" borderId="7" xfId="0" applyFont="1" applyFill="1" applyBorder="1" applyAlignment="1" applyProtection="1">
      <alignment horizontal="left" vertical="center" wrapText="1"/>
    </xf>
    <xf numFmtId="0" fontId="15" fillId="2" borderId="5" xfId="0" applyFont="1" applyFill="1" applyBorder="1" applyAlignment="1" applyProtection="1">
      <alignment horizontal="left" vertical="center"/>
      <protection locked="0"/>
    </xf>
    <xf numFmtId="0" fontId="15" fillId="2" borderId="6" xfId="0" applyFont="1" applyFill="1" applyBorder="1" applyAlignment="1" applyProtection="1">
      <alignment horizontal="left" vertical="center"/>
      <protection locked="0"/>
    </xf>
    <xf numFmtId="0" fontId="15" fillId="2" borderId="7" xfId="0" applyFont="1" applyFill="1" applyBorder="1" applyAlignment="1" applyProtection="1">
      <alignment horizontal="left" vertical="center"/>
      <protection locked="0"/>
    </xf>
    <xf numFmtId="0" fontId="66" fillId="0" borderId="8" xfId="0" applyFont="1" applyFill="1" applyBorder="1" applyAlignment="1" applyProtection="1">
      <alignment horizontal="left" vertical="center"/>
    </xf>
    <xf numFmtId="0" fontId="66" fillId="0" borderId="0" xfId="0" applyFont="1" applyFill="1" applyBorder="1" applyAlignment="1" applyProtection="1">
      <alignment horizontal="left" vertical="center"/>
    </xf>
    <xf numFmtId="0" fontId="66" fillId="0" borderId="9" xfId="0" applyFont="1" applyFill="1" applyBorder="1" applyAlignment="1" applyProtection="1">
      <alignment horizontal="left" vertical="center"/>
    </xf>
    <xf numFmtId="0" fontId="39" fillId="0" borderId="10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5" fontId="40" fillId="2" borderId="10" xfId="7" applyNumberFormat="1" applyFont="1" applyFill="1" applyBorder="1" applyAlignment="1" applyProtection="1">
      <alignment horizontal="left" vertical="center" indent="1"/>
      <protection locked="0"/>
    </xf>
    <xf numFmtId="5" fontId="40" fillId="2" borderId="4" xfId="7" applyNumberFormat="1" applyFont="1" applyFill="1" applyBorder="1" applyAlignment="1" applyProtection="1">
      <alignment horizontal="left" vertical="center" indent="1"/>
      <protection locked="0"/>
    </xf>
    <xf numFmtId="5" fontId="40" fillId="2" borderId="2" xfId="7" applyNumberFormat="1" applyFont="1" applyFill="1" applyBorder="1" applyAlignment="1" applyProtection="1">
      <alignment horizontal="left" vertical="center" indent="1"/>
      <protection locked="0"/>
    </xf>
    <xf numFmtId="164" fontId="15" fillId="2" borderId="10" xfId="0" applyNumberFormat="1" applyFont="1" applyFill="1" applyBorder="1" applyAlignment="1" applyProtection="1">
      <alignment horizontal="left" vertical="center" indent="1"/>
      <protection locked="0"/>
    </xf>
    <xf numFmtId="164" fontId="0" fillId="0" borderId="4" xfId="0" applyNumberFormat="1" applyFont="1" applyBorder="1" applyAlignment="1">
      <alignment horizontal="left" vertical="center" indent="1"/>
    </xf>
    <xf numFmtId="164" fontId="0" fillId="0" borderId="2" xfId="0" applyNumberFormat="1" applyFont="1" applyBorder="1" applyAlignment="1">
      <alignment horizontal="left" vertical="center" indent="1"/>
    </xf>
    <xf numFmtId="0" fontId="0" fillId="0" borderId="11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73" fillId="4" borderId="5" xfId="0" applyFont="1" applyFill="1" applyBorder="1" applyAlignment="1">
      <alignment horizontal="left" vertical="center"/>
    </xf>
    <xf numFmtId="0" fontId="73" fillId="4" borderId="6" xfId="0" applyFont="1" applyFill="1" applyBorder="1" applyAlignment="1">
      <alignment horizontal="left" vertical="center"/>
    </xf>
    <xf numFmtId="0" fontId="73" fillId="4" borderId="7" xfId="0" applyFont="1" applyFill="1" applyBorder="1" applyAlignment="1">
      <alignment horizontal="left" vertical="center"/>
    </xf>
    <xf numFmtId="0" fontId="46" fillId="3" borderId="10" xfId="0" applyFont="1" applyFill="1" applyBorder="1" applyAlignment="1">
      <alignment horizontal="center" vertical="center"/>
    </xf>
    <xf numFmtId="0" fontId="46" fillId="3" borderId="2" xfId="0" applyFont="1" applyFill="1" applyBorder="1" applyAlignment="1">
      <alignment horizontal="center" vertical="center"/>
    </xf>
    <xf numFmtId="0" fontId="0" fillId="0" borderId="5" xfId="0" applyBorder="1" applyAlignment="1" applyProtection="1"/>
    <xf numFmtId="0" fontId="0" fillId="0" borderId="0" xfId="0" applyBorder="1" applyAlignment="1" applyProtection="1"/>
    <xf numFmtId="0" fontId="0" fillId="0" borderId="7" xfId="0" applyBorder="1" applyAlignment="1" applyProtection="1"/>
    <xf numFmtId="0" fontId="75" fillId="0" borderId="10" xfId="0" applyFont="1" applyBorder="1" applyAlignment="1" applyProtection="1">
      <alignment horizontal="center" vertical="center"/>
    </xf>
    <xf numFmtId="0" fontId="75" fillId="0" borderId="4" xfId="0" applyFont="1" applyBorder="1" applyAlignment="1" applyProtection="1">
      <alignment horizontal="center" vertical="center"/>
    </xf>
    <xf numFmtId="0" fontId="75" fillId="0" borderId="2" xfId="0" applyFont="1" applyBorder="1" applyAlignment="1" applyProtection="1">
      <alignment horizontal="center" vertical="center"/>
    </xf>
    <xf numFmtId="0" fontId="40" fillId="3" borderId="10" xfId="0" applyFont="1" applyFill="1" applyBorder="1" applyAlignment="1">
      <alignment horizontal="left" vertical="center"/>
    </xf>
    <xf numFmtId="0" fontId="40" fillId="0" borderId="4" xfId="0" applyFont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73" fillId="4" borderId="8" xfId="0" applyFont="1" applyFill="1" applyBorder="1" applyAlignment="1">
      <alignment horizontal="left" vertical="center"/>
    </xf>
    <xf numFmtId="0" fontId="73" fillId="4" borderId="0" xfId="0" applyFont="1" applyFill="1" applyBorder="1" applyAlignment="1">
      <alignment horizontal="left" vertical="center"/>
    </xf>
    <xf numFmtId="0" fontId="73" fillId="4" borderId="9" xfId="0" applyFont="1" applyFill="1" applyBorder="1" applyAlignment="1">
      <alignment horizontal="left" vertical="center"/>
    </xf>
    <xf numFmtId="0" fontId="6" fillId="2" borderId="10" xfId="0" applyNumberFormat="1" applyFont="1" applyFill="1" applyBorder="1" applyAlignment="1" applyProtection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/>
    </xf>
    <xf numFmtId="0" fontId="6" fillId="2" borderId="2" xfId="0" applyNumberFormat="1" applyFont="1" applyFill="1" applyBorder="1" applyAlignment="1" applyProtection="1">
      <alignment horizontal="left" vertical="center"/>
    </xf>
    <xf numFmtId="0" fontId="6" fillId="2" borderId="10" xfId="0" applyFon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46" fillId="3" borderId="5" xfId="0" applyFont="1" applyFill="1" applyBorder="1" applyAlignment="1">
      <alignment horizontal="center" vertical="center"/>
    </xf>
    <xf numFmtId="0" fontId="46" fillId="3" borderId="7" xfId="0" applyFont="1" applyFill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12" xfId="0" applyFont="1" applyBorder="1" applyAlignment="1" applyProtection="1">
      <alignment horizontal="left" vertical="center"/>
    </xf>
    <xf numFmtId="0" fontId="8" fillId="0" borderId="11" xfId="0" applyFont="1" applyBorder="1" applyAlignment="1" applyProtection="1">
      <alignment horizontal="center" vertical="center"/>
    </xf>
    <xf numFmtId="0" fontId="49" fillId="0" borderId="3" xfId="0" applyFont="1" applyBorder="1" applyAlignment="1" applyProtection="1">
      <alignment horizontal="left" vertical="top" wrapText="1"/>
    </xf>
    <xf numFmtId="0" fontId="50" fillId="0" borderId="3" xfId="0" applyFont="1" applyBorder="1" applyAlignment="1">
      <alignment horizontal="left" vertical="top"/>
    </xf>
    <xf numFmtId="0" fontId="50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horizontal="left" vertical="top"/>
    </xf>
    <xf numFmtId="0" fontId="11" fillId="0" borderId="0" xfId="0" applyFont="1" applyBorder="1" applyAlignment="1" applyProtection="1">
      <alignment horizontal="right" vertical="center"/>
    </xf>
    <xf numFmtId="0" fontId="48" fillId="0" borderId="9" xfId="0" applyFont="1" applyBorder="1" applyAlignment="1">
      <alignment horizontal="right" vertical="center"/>
    </xf>
    <xf numFmtId="0" fontId="48" fillId="0" borderId="0" xfId="0" applyFont="1" applyBorder="1" applyAlignment="1">
      <alignment horizontal="right" vertical="center"/>
    </xf>
    <xf numFmtId="0" fontId="49" fillId="0" borderId="5" xfId="0" applyFont="1" applyBorder="1" applyAlignment="1" applyProtection="1">
      <alignment horizontal="center"/>
    </xf>
    <xf numFmtId="0" fontId="49" fillId="0" borderId="6" xfId="0" applyFont="1" applyBorder="1" applyAlignment="1" applyProtection="1">
      <alignment horizontal="center"/>
    </xf>
    <xf numFmtId="0" fontId="17" fillId="0" borderId="5" xfId="0" applyFont="1" applyBorder="1" applyAlignment="1" applyProtection="1">
      <alignment horizontal="right"/>
    </xf>
    <xf numFmtId="0" fontId="47" fillId="0" borderId="6" xfId="0" applyFont="1" applyBorder="1" applyAlignment="1">
      <alignment horizontal="right"/>
    </xf>
    <xf numFmtId="0" fontId="47" fillId="0" borderId="7" xfId="0" applyFont="1" applyBorder="1" applyAlignment="1">
      <alignment horizontal="right"/>
    </xf>
    <xf numFmtId="0" fontId="13" fillId="0" borderId="0" xfId="0" applyFont="1" applyBorder="1" applyAlignment="1" applyProtection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/>
    <xf numFmtId="3" fontId="40" fillId="3" borderId="1" xfId="3">
      <alignment horizontal="right" vertical="center" indent="1"/>
    </xf>
    <xf numFmtId="14" fontId="31" fillId="0" borderId="10" xfId="0" applyNumberFormat="1" applyFont="1" applyBorder="1" applyAlignment="1">
      <alignment horizontal="left" vertical="top"/>
    </xf>
    <xf numFmtId="0" fontId="31" fillId="0" borderId="4" xfId="0" applyFont="1" applyBorder="1" applyAlignment="1">
      <alignment horizontal="left"/>
    </xf>
    <xf numFmtId="0" fontId="31" fillId="0" borderId="2" xfId="0" applyFont="1" applyBorder="1" applyAlignment="1">
      <alignment horizontal="left"/>
    </xf>
    <xf numFmtId="0" fontId="54" fillId="4" borderId="10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4" fillId="4" borderId="4" xfId="0" applyFont="1" applyFill="1" applyBorder="1" applyAlignment="1">
      <alignment horizontal="center" vertical="center" wrapText="1"/>
    </xf>
    <xf numFmtId="0" fontId="44" fillId="4" borderId="2" xfId="0" applyFont="1" applyFill="1" applyBorder="1" applyAlignment="1">
      <alignment horizontal="center" vertical="center" wrapText="1"/>
    </xf>
    <xf numFmtId="10" fontId="40" fillId="3" borderId="1" xfId="3" applyNumberFormat="1">
      <alignment horizontal="right" vertical="center" indent="1"/>
    </xf>
    <xf numFmtId="0" fontId="71" fillId="4" borderId="10" xfId="0" applyFont="1" applyFill="1" applyBorder="1" applyAlignment="1">
      <alignment horizontal="center" vertical="center" wrapText="1"/>
    </xf>
    <xf numFmtId="0" fontId="68" fillId="0" borderId="2" xfId="0" applyFont="1" applyBorder="1" applyAlignment="1"/>
    <xf numFmtId="0" fontId="54" fillId="0" borderId="10" xfId="0" applyFont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right"/>
    </xf>
    <xf numFmtId="0" fontId="48" fillId="0" borderId="6" xfId="0" applyFont="1" applyBorder="1" applyAlignment="1">
      <alignment horizontal="right"/>
    </xf>
    <xf numFmtId="0" fontId="48" fillId="0" borderId="7" xfId="0" applyFont="1" applyBorder="1" applyAlignment="1">
      <alignment horizontal="right"/>
    </xf>
    <xf numFmtId="0" fontId="6" fillId="2" borderId="10" xfId="0" applyFont="1" applyFill="1" applyBorder="1" applyAlignment="1" applyProtection="1">
      <alignment horizontal="left" vertical="center"/>
    </xf>
    <xf numFmtId="0" fontId="6" fillId="2" borderId="4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>
      <alignment horizontal="left" vertical="center" wrapText="1"/>
    </xf>
    <xf numFmtId="49" fontId="15" fillId="4" borderId="1" xfId="0" applyNumberFormat="1" applyFont="1" applyFill="1" applyBorder="1" applyAlignment="1" applyProtection="1">
      <alignment horizontal="center" vertical="center"/>
      <protection locked="0"/>
    </xf>
    <xf numFmtId="49" fontId="1" fillId="4" borderId="1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 applyProtection="1">
      <alignment horizontal="right" vertical="center" indent="1"/>
      <protection locked="0"/>
    </xf>
    <xf numFmtId="3" fontId="40" fillId="3" borderId="1" xfId="0" applyNumberFormat="1" applyFont="1" applyFill="1" applyBorder="1" applyAlignment="1">
      <alignment horizontal="right" vertical="center" indent="1"/>
    </xf>
    <xf numFmtId="3" fontId="40" fillId="3" borderId="1" xfId="6" applyNumberFormat="1" applyFont="1" applyFill="1" applyBorder="1" applyAlignment="1">
      <alignment horizontal="right" vertical="center" indent="1"/>
    </xf>
    <xf numFmtId="14" fontId="16" fillId="0" borderId="3" xfId="5" applyNumberFormat="1">
      <alignment horizontal="left" vertical="top" wrapText="1"/>
    </xf>
    <xf numFmtId="0" fontId="16" fillId="0" borderId="3" xfId="5">
      <alignment horizontal="left" vertical="top" wrapText="1"/>
    </xf>
    <xf numFmtId="0" fontId="69" fillId="4" borderId="10" xfId="0" applyFont="1" applyFill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3" fontId="15" fillId="5" borderId="1" xfId="0" applyNumberFormat="1" applyFont="1" applyFill="1" applyBorder="1" applyAlignment="1" applyProtection="1">
      <alignment horizontal="right" vertical="center" indent="1"/>
      <protection locked="0"/>
    </xf>
    <xf numFmtId="3" fontId="40" fillId="5" borderId="1" xfId="0" applyNumberFormat="1" applyFont="1" applyFill="1" applyBorder="1" applyAlignment="1">
      <alignment horizontal="right" vertical="center" inden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69" fillId="4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/>
    <xf numFmtId="0" fontId="15" fillId="4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center"/>
    </xf>
    <xf numFmtId="0" fontId="54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6" fillId="4" borderId="1" xfId="0" applyFont="1" applyFill="1" applyBorder="1" applyAlignment="1" applyProtection="1">
      <alignment horizontal="center" vertical="center"/>
      <protection locked="0"/>
    </xf>
    <xf numFmtId="0" fontId="69" fillId="4" borderId="1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</xf>
    <xf numFmtId="0" fontId="40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3" fontId="15" fillId="3" borderId="1" xfId="0" applyNumberFormat="1" applyFont="1" applyFill="1" applyBorder="1" applyAlignment="1" applyProtection="1">
      <alignment horizontal="right" vertical="center" indent="1"/>
    </xf>
    <xf numFmtId="49" fontId="40" fillId="0" borderId="1" xfId="0" applyNumberFormat="1" applyFont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right" vertical="center" indent="1"/>
    </xf>
    <xf numFmtId="0" fontId="15" fillId="4" borderId="1" xfId="0" applyFont="1" applyFill="1" applyBorder="1" applyAlignment="1" applyProtection="1">
      <alignment horizontal="right" vertical="center"/>
      <protection locked="0"/>
    </xf>
    <xf numFmtId="0" fontId="1" fillId="4" borderId="1" xfId="0" applyFont="1" applyFill="1" applyBorder="1" applyAlignment="1">
      <alignment horizontal="right" vertical="center"/>
    </xf>
    <xf numFmtId="14" fontId="16" fillId="0" borderId="3" xfId="0" applyNumberFormat="1" applyFont="1" applyBorder="1" applyAlignment="1" applyProtection="1">
      <alignment horizontal="left" vertical="top" wrapText="1"/>
    </xf>
    <xf numFmtId="0" fontId="52" fillId="0" borderId="3" xfId="0" applyFont="1" applyBorder="1" applyAlignment="1">
      <alignment horizontal="left" vertical="top" wrapText="1"/>
    </xf>
    <xf numFmtId="0" fontId="54" fillId="4" borderId="1" xfId="0" applyFont="1" applyFill="1" applyBorder="1" applyAlignment="1" applyProtection="1">
      <alignment horizontal="center" vertical="center"/>
    </xf>
    <xf numFmtId="0" fontId="54" fillId="4" borderId="1" xfId="0" applyFont="1" applyFill="1" applyBorder="1" applyAlignment="1">
      <alignment horizontal="center" vertical="center"/>
    </xf>
    <xf numFmtId="0" fontId="1" fillId="0" borderId="1" xfId="0" applyFont="1" applyBorder="1" applyAlignment="1"/>
    <xf numFmtId="0" fontId="11" fillId="0" borderId="0" xfId="0" applyFont="1" applyBorder="1" applyAlignment="1" applyProtection="1">
      <alignment horizontal="right" vertical="center" wrapText="1"/>
    </xf>
    <xf numFmtId="0" fontId="5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4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4" fillId="3" borderId="1" xfId="0" applyNumberFormat="1" applyFont="1" applyFill="1" applyBorder="1" applyAlignment="1" applyProtection="1">
      <alignment horizontal="center" vertical="center"/>
    </xf>
    <xf numFmtId="3" fontId="5" fillId="3" borderId="1" xfId="0" applyNumberFormat="1" applyFont="1" applyFill="1" applyBorder="1" applyAlignment="1"/>
    <xf numFmtId="0" fontId="5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54" fillId="4" borderId="10" xfId="0" applyFont="1" applyFill="1" applyBorder="1" applyAlignment="1" applyProtection="1">
      <alignment horizontal="center" vertical="center"/>
    </xf>
    <xf numFmtId="0" fontId="5" fillId="0" borderId="4" xfId="0" applyFont="1" applyBorder="1" applyAlignment="1"/>
    <xf numFmtId="0" fontId="0" fillId="0" borderId="2" xfId="0" applyBorder="1" applyAlignment="1"/>
    <xf numFmtId="14" fontId="31" fillId="0" borderId="10" xfId="0" applyNumberFormat="1" applyFont="1" applyBorder="1" applyAlignment="1">
      <alignment horizontal="left" vertical="center"/>
    </xf>
    <xf numFmtId="0" fontId="31" fillId="0" borderId="4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49" fontId="21" fillId="3" borderId="9" xfId="0" applyNumberFormat="1" applyFont="1" applyFill="1" applyBorder="1" applyAlignment="1" applyProtection="1">
      <alignment horizontal="left" vertical="center" wrapText="1"/>
    </xf>
    <xf numFmtId="49" fontId="43" fillId="3" borderId="14" xfId="0" applyNumberFormat="1" applyFont="1" applyFill="1" applyBorder="1" applyAlignment="1">
      <alignment horizontal="left" vertical="center" wrapText="1"/>
    </xf>
    <xf numFmtId="0" fontId="21" fillId="3" borderId="14" xfId="0" applyFont="1" applyFill="1" applyBorder="1" applyAlignment="1" applyProtection="1">
      <alignment horizontal="right" vertical="center" wrapText="1" indent="1"/>
    </xf>
    <xf numFmtId="0" fontId="43" fillId="3" borderId="14" xfId="0" applyFont="1" applyFill="1" applyBorder="1" applyAlignment="1">
      <alignment horizontal="right" vertical="center" wrapText="1" indent="1"/>
    </xf>
    <xf numFmtId="0" fontId="21" fillId="3" borderId="14" xfId="0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/>
    </xf>
    <xf numFmtId="49" fontId="21" fillId="3" borderId="2" xfId="0" applyNumberFormat="1" applyFont="1" applyFill="1" applyBorder="1" applyAlignment="1" applyProtection="1">
      <alignment horizontal="left" vertical="center" wrapText="1"/>
    </xf>
    <xf numFmtId="49" fontId="43" fillId="3" borderId="1" xfId="0" applyNumberFormat="1" applyFont="1" applyFill="1" applyBorder="1" applyAlignment="1">
      <alignment horizontal="left" vertical="center" wrapText="1"/>
    </xf>
    <xf numFmtId="0" fontId="21" fillId="3" borderId="1" xfId="0" applyFont="1" applyFill="1" applyBorder="1" applyAlignment="1" applyProtection="1">
      <alignment horizontal="right" vertical="center" wrapText="1" indent="1"/>
    </xf>
    <xf numFmtId="0" fontId="43" fillId="3" borderId="1" xfId="0" applyFont="1" applyFill="1" applyBorder="1" applyAlignment="1">
      <alignment horizontal="right" vertical="center" wrapText="1" indent="1"/>
    </xf>
    <xf numFmtId="0" fontId="21" fillId="3" borderId="1" xfId="0" applyFont="1" applyFill="1" applyBorder="1" applyAlignment="1">
      <alignment horizontal="center" vertical="center" wrapText="1"/>
    </xf>
    <xf numFmtId="3" fontId="21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49" fontId="41" fillId="0" borderId="10" xfId="0" applyNumberFormat="1" applyFont="1" applyBorder="1" applyAlignment="1">
      <alignment horizontal="right" vertical="center" wrapText="1"/>
    </xf>
    <xf numFmtId="0" fontId="42" fillId="0" borderId="4" xfId="0" applyFont="1" applyBorder="1" applyAlignment="1">
      <alignment horizontal="right" vertical="center" wrapText="1"/>
    </xf>
    <xf numFmtId="0" fontId="42" fillId="0" borderId="2" xfId="0" applyFont="1" applyBorder="1" applyAlignment="1">
      <alignment horizontal="right" vertical="center" wrapText="1"/>
    </xf>
    <xf numFmtId="38" fontId="21" fillId="5" borderId="4" xfId="0" applyNumberFormat="1" applyFont="1" applyFill="1" applyBorder="1" applyAlignment="1">
      <alignment horizontal="right" vertical="center" wrapText="1" indent="1"/>
    </xf>
    <xf numFmtId="0" fontId="33" fillId="0" borderId="2" xfId="0" applyFont="1" applyBorder="1" applyAlignment="1">
      <alignment horizontal="right" vertical="center" wrapText="1" indent="1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49" fontId="21" fillId="3" borderId="6" xfId="0" applyNumberFormat="1" applyFont="1" applyFill="1" applyBorder="1" applyAlignment="1" applyProtection="1">
      <alignment horizontal="left" vertical="center" wrapText="1"/>
    </xf>
    <xf numFmtId="49" fontId="43" fillId="3" borderId="6" xfId="0" applyNumberFormat="1" applyFont="1" applyFill="1" applyBorder="1" applyAlignment="1">
      <alignment horizontal="left" vertical="center" wrapText="1"/>
    </xf>
    <xf numFmtId="49" fontId="43" fillId="3" borderId="7" xfId="0" applyNumberFormat="1" applyFont="1" applyFill="1" applyBorder="1" applyAlignment="1">
      <alignment horizontal="left" vertical="center" wrapText="1"/>
    </xf>
    <xf numFmtId="0" fontId="21" fillId="3" borderId="5" xfId="0" applyFont="1" applyFill="1" applyBorder="1" applyAlignment="1" applyProtection="1">
      <alignment horizontal="right" vertical="center" wrapText="1" indent="1"/>
    </xf>
    <xf numFmtId="0" fontId="43" fillId="3" borderId="7" xfId="0" applyFont="1" applyFill="1" applyBorder="1" applyAlignment="1">
      <alignment horizontal="right" vertical="center" wrapText="1" inden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3" fontId="21" fillId="3" borderId="5" xfId="0" applyNumberFormat="1" applyFont="1" applyFill="1" applyBorder="1" applyAlignment="1">
      <alignment horizontal="center" vertical="center" wrapText="1"/>
    </xf>
    <xf numFmtId="3" fontId="21" fillId="3" borderId="6" xfId="0" applyNumberFormat="1" applyFont="1" applyFill="1" applyBorder="1" applyAlignment="1">
      <alignment horizontal="center" vertical="center" wrapText="1"/>
    </xf>
    <xf numFmtId="3" fontId="21" fillId="3" borderId="7" xfId="0" applyNumberFormat="1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61" fillId="4" borderId="10" xfId="0" applyFont="1" applyFill="1" applyBorder="1" applyAlignment="1" applyProtection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36" fillId="4" borderId="4" xfId="0" applyFont="1" applyFill="1" applyBorder="1" applyAlignment="1" applyProtection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61" fillId="0" borderId="10" xfId="0" applyFont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center" wrapText="1"/>
    </xf>
    <xf numFmtId="0" fontId="45" fillId="4" borderId="4" xfId="0" applyFont="1" applyFill="1" applyBorder="1" applyAlignment="1">
      <alignment horizontal="center" vertical="center" wrapText="1"/>
    </xf>
    <xf numFmtId="0" fontId="45" fillId="4" borderId="2" xfId="0" applyFont="1" applyFill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3" fontId="62" fillId="6" borderId="1" xfId="0" applyNumberFormat="1" applyFont="1" applyFill="1" applyBorder="1" applyAlignment="1" applyProtection="1">
      <alignment horizontal="right" vertical="center" wrapText="1" indent="1"/>
    </xf>
    <xf numFmtId="3" fontId="62" fillId="6" borderId="1" xfId="0" applyNumberFormat="1" applyFont="1" applyFill="1" applyBorder="1" applyAlignment="1">
      <alignment horizontal="right" vertical="center" wrapText="1" indent="1"/>
    </xf>
    <xf numFmtId="3" fontId="62" fillId="6" borderId="1" xfId="0" applyNumberFormat="1" applyFont="1" applyFill="1" applyBorder="1" applyAlignment="1">
      <alignment horizontal="right" vertical="center" indent="1"/>
    </xf>
    <xf numFmtId="3" fontId="62" fillId="5" borderId="1" xfId="0" applyNumberFormat="1" applyFont="1" applyFill="1" applyBorder="1" applyAlignment="1" applyProtection="1">
      <alignment horizontal="right" vertical="center" wrapText="1" indent="1"/>
    </xf>
    <xf numFmtId="3" fontId="62" fillId="5" borderId="1" xfId="0" applyNumberFormat="1" applyFont="1" applyFill="1" applyBorder="1" applyAlignment="1">
      <alignment horizontal="right" vertical="center" wrapText="1" indent="1"/>
    </xf>
    <xf numFmtId="0" fontId="63" fillId="4" borderId="1" xfId="0" applyFont="1" applyFill="1" applyBorder="1" applyAlignment="1">
      <alignment horizontal="right" vertical="center" wrapText="1"/>
    </xf>
    <xf numFmtId="0" fontId="63" fillId="0" borderId="1" xfId="0" applyFont="1" applyBorder="1" applyAlignment="1">
      <alignment horizontal="right" vertical="center" wrapText="1"/>
    </xf>
    <xf numFmtId="10" fontId="50" fillId="5" borderId="1" xfId="0" applyNumberFormat="1" applyFont="1" applyFill="1" applyBorder="1" applyAlignment="1" applyProtection="1">
      <alignment horizontal="right" vertical="center" wrapText="1" indent="1"/>
    </xf>
    <xf numFmtId="10" fontId="50" fillId="5" borderId="1" xfId="0" applyNumberFormat="1" applyFont="1" applyFill="1" applyBorder="1" applyAlignment="1">
      <alignment horizontal="right" vertical="center" wrapText="1" inden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62" fillId="7" borderId="1" xfId="0" applyNumberFormat="1" applyFont="1" applyFill="1" applyBorder="1" applyAlignment="1" applyProtection="1">
      <alignment horizontal="right" vertical="center" wrapText="1" indent="1"/>
    </xf>
    <xf numFmtId="3" fontId="62" fillId="7" borderId="1" xfId="0" applyNumberFormat="1" applyFont="1" applyFill="1" applyBorder="1" applyAlignment="1">
      <alignment horizontal="right" vertical="center" wrapText="1" indent="1"/>
    </xf>
    <xf numFmtId="3" fontId="62" fillId="3" borderId="1" xfId="0" applyNumberFormat="1" applyFont="1" applyFill="1" applyBorder="1" applyAlignment="1">
      <alignment horizontal="right" vertical="center" wrapText="1" indent="1"/>
    </xf>
    <xf numFmtId="3" fontId="62" fillId="3" borderId="1" xfId="0" applyNumberFormat="1" applyFont="1" applyFill="1" applyBorder="1" applyAlignment="1">
      <alignment horizontal="right" vertical="center" indent="1"/>
    </xf>
    <xf numFmtId="0" fontId="54" fillId="4" borderId="1" xfId="0" applyFont="1" applyFill="1" applyBorder="1" applyAlignment="1" applyProtection="1">
      <alignment horizontal="center" vertical="center" wrapText="1"/>
    </xf>
    <xf numFmtId="0" fontId="44" fillId="4" borderId="1" xfId="0" applyFont="1" applyFill="1" applyBorder="1" applyAlignment="1">
      <alignment horizontal="center" vertical="center" wrapText="1"/>
    </xf>
    <xf numFmtId="0" fontId="54" fillId="4" borderId="1" xfId="0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center" vertical="center"/>
    </xf>
    <xf numFmtId="3" fontId="62" fillId="3" borderId="1" xfId="0" applyNumberFormat="1" applyFont="1" applyFill="1" applyBorder="1" applyAlignment="1" applyProtection="1">
      <alignment horizontal="right" vertical="center" wrapText="1" indent="1"/>
    </xf>
    <xf numFmtId="3" fontId="62" fillId="7" borderId="1" xfId="0" applyNumberFormat="1" applyFont="1" applyFill="1" applyBorder="1" applyAlignment="1">
      <alignment horizontal="right" vertical="center" indent="1"/>
    </xf>
    <xf numFmtId="0" fontId="41" fillId="4" borderId="1" xfId="0" applyFont="1" applyFill="1" applyBorder="1" applyAlignment="1" applyProtection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58" fillId="4" borderId="1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46" fillId="4" borderId="1" xfId="0" applyFont="1" applyFill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3" fontId="62" fillId="3" borderId="1" xfId="0" applyNumberFormat="1" applyFont="1" applyFill="1" applyBorder="1" applyAlignment="1" applyProtection="1">
      <alignment horizontal="right" vertical="center" indent="1"/>
    </xf>
    <xf numFmtId="3" fontId="62" fillId="0" borderId="1" xfId="0" applyNumberFormat="1" applyFont="1" applyBorder="1" applyAlignment="1">
      <alignment horizontal="right" vertical="center" wrapText="1" indent="1"/>
    </xf>
    <xf numFmtId="3" fontId="62" fillId="0" borderId="1" xfId="0" applyNumberFormat="1" applyFont="1" applyBorder="1" applyAlignment="1">
      <alignment horizontal="right" vertical="center" indent="1"/>
    </xf>
    <xf numFmtId="3" fontId="62" fillId="7" borderId="10" xfId="0" applyNumberFormat="1" applyFont="1" applyFill="1" applyBorder="1" applyAlignment="1" applyProtection="1">
      <alignment horizontal="right" vertical="center" indent="1"/>
    </xf>
    <xf numFmtId="3" fontId="62" fillId="0" borderId="4" xfId="0" applyNumberFormat="1" applyFont="1" applyBorder="1" applyAlignment="1">
      <alignment horizontal="right" vertical="center" indent="1"/>
    </xf>
    <xf numFmtId="3" fontId="62" fillId="0" borderId="2" xfId="0" applyNumberFormat="1" applyFont="1" applyBorder="1" applyAlignment="1">
      <alignment horizontal="right" vertical="center" indent="1"/>
    </xf>
    <xf numFmtId="3" fontId="62" fillId="7" borderId="10" xfId="0" applyNumberFormat="1" applyFont="1" applyFill="1" applyBorder="1" applyAlignment="1">
      <alignment horizontal="right" vertical="center" indent="1"/>
    </xf>
    <xf numFmtId="0" fontId="16" fillId="0" borderId="3" xfId="0" applyFont="1" applyBorder="1" applyAlignment="1" applyProtection="1">
      <alignment horizontal="left" vertical="top" wrapText="1"/>
    </xf>
    <xf numFmtId="14" fontId="31" fillId="0" borderId="4" xfId="0" applyNumberFormat="1" applyFont="1" applyBorder="1" applyAlignment="1">
      <alignment horizontal="left" vertical="top"/>
    </xf>
    <xf numFmtId="14" fontId="31" fillId="0" borderId="2" xfId="0" applyNumberFormat="1" applyFont="1" applyBorder="1" applyAlignment="1">
      <alignment horizontal="left" vertical="top"/>
    </xf>
    <xf numFmtId="0" fontId="5" fillId="4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38" fontId="62" fillId="5" borderId="1" xfId="0" applyNumberFormat="1" applyFont="1" applyFill="1" applyBorder="1" applyAlignment="1" applyProtection="1">
      <alignment horizontal="right" vertical="center" wrapText="1" indent="1"/>
    </xf>
    <xf numFmtId="38" fontId="62" fillId="5" borderId="1" xfId="0" applyNumberFormat="1" applyFont="1" applyFill="1" applyBorder="1" applyAlignment="1">
      <alignment horizontal="right" vertical="center" wrapText="1" indent="1"/>
    </xf>
    <xf numFmtId="10" fontId="62" fillId="5" borderId="1" xfId="0" applyNumberFormat="1" applyFont="1" applyFill="1" applyBorder="1" applyAlignment="1">
      <alignment horizontal="right" vertical="center" wrapText="1" indent="1"/>
    </xf>
    <xf numFmtId="0" fontId="70" fillId="4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2" fillId="4" borderId="1" xfId="0" applyFont="1" applyFill="1" applyBorder="1" applyAlignment="1">
      <alignment horizontal="center" vertical="center" wrapText="1"/>
    </xf>
    <xf numFmtId="38" fontId="62" fillId="3" borderId="1" xfId="0" applyNumberFormat="1" applyFont="1" applyFill="1" applyBorder="1" applyAlignment="1" applyProtection="1">
      <alignment horizontal="right" vertical="center" wrapText="1" indent="1"/>
    </xf>
    <xf numFmtId="38" fontId="62" fillId="0" borderId="1" xfId="0" applyNumberFormat="1" applyFont="1" applyBorder="1" applyAlignment="1">
      <alignment horizontal="right" vertical="center" wrapText="1" indent="1"/>
    </xf>
    <xf numFmtId="3" fontId="62" fillId="7" borderId="1" xfId="0" applyNumberFormat="1" applyFont="1" applyFill="1" applyBorder="1" applyAlignment="1" applyProtection="1">
      <alignment horizontal="right" vertical="center" indent="1"/>
    </xf>
    <xf numFmtId="0" fontId="58" fillId="4" borderId="15" xfId="0" applyFont="1" applyFill="1" applyBorder="1" applyAlignment="1" applyProtection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62" fillId="3" borderId="10" xfId="0" applyFont="1" applyFill="1" applyBorder="1" applyAlignment="1" applyProtection="1">
      <alignment horizontal="center" vertical="center" wrapText="1"/>
    </xf>
    <xf numFmtId="0" fontId="44" fillId="3" borderId="4" xfId="0" applyFont="1" applyFill="1" applyBorder="1" applyAlignment="1">
      <alignment horizontal="center" vertical="center" wrapText="1"/>
    </xf>
    <xf numFmtId="0" fontId="44" fillId="3" borderId="2" xfId="0" applyFont="1" applyFill="1" applyBorder="1" applyAlignment="1">
      <alignment horizontal="center" vertical="center" wrapText="1"/>
    </xf>
    <xf numFmtId="0" fontId="62" fillId="3" borderId="10" xfId="0" applyFont="1" applyFill="1" applyBorder="1" applyAlignment="1">
      <alignment horizontal="center" vertical="center" wrapText="1"/>
    </xf>
    <xf numFmtId="0" fontId="44" fillId="3" borderId="2" xfId="0" applyFont="1" applyFill="1" applyBorder="1" applyAlignment="1"/>
    <xf numFmtId="0" fontId="0" fillId="0" borderId="10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40" fillId="3" borderId="1" xfId="0" applyNumberFormat="1" applyFont="1" applyFill="1" applyBorder="1" applyAlignment="1">
      <alignment horizontal="left" vertical="center" wrapText="1" indent="1"/>
    </xf>
    <xf numFmtId="0" fontId="40" fillId="0" borderId="1" xfId="0" applyNumberFormat="1" applyFont="1" applyBorder="1" applyAlignment="1">
      <alignment horizontal="left" vertical="center" wrapText="1" indent="1"/>
    </xf>
    <xf numFmtId="3" fontId="44" fillId="3" borderId="1" xfId="0" applyNumberFormat="1" applyFont="1" applyFill="1" applyBorder="1" applyAlignment="1">
      <alignment horizontal="right" vertical="center" wrapText="1" indent="1"/>
    </xf>
    <xf numFmtId="3" fontId="44" fillId="3" borderId="1" xfId="0" applyNumberFormat="1" applyFont="1" applyFill="1" applyBorder="1" applyAlignment="1">
      <alignment horizontal="right" vertical="center" indent="1"/>
    </xf>
    <xf numFmtId="14" fontId="31" fillId="0" borderId="10" xfId="0" applyNumberFormat="1" applyFont="1" applyBorder="1" applyAlignment="1">
      <alignment horizontal="left" vertical="top" wrapText="1"/>
    </xf>
    <xf numFmtId="0" fontId="31" fillId="0" borderId="4" xfId="0" applyFont="1" applyBorder="1" applyAlignment="1">
      <alignment horizontal="left" wrapText="1"/>
    </xf>
    <xf numFmtId="0" fontId="31" fillId="0" borderId="2" xfId="0" applyFont="1" applyBorder="1" applyAlignment="1">
      <alignment horizontal="left" wrapText="1"/>
    </xf>
    <xf numFmtId="14" fontId="16" fillId="0" borderId="0" xfId="0" applyNumberFormat="1" applyFont="1" applyBorder="1" applyAlignment="1" applyProtection="1">
      <alignment horizontal="left" vertical="top" wrapText="1"/>
    </xf>
    <xf numFmtId="0" fontId="52" fillId="0" borderId="0" xfId="0" applyFont="1" applyBorder="1" applyAlignment="1">
      <alignment horizontal="left" vertical="top" wrapText="1"/>
    </xf>
    <xf numFmtId="0" fontId="52" fillId="0" borderId="0" xfId="0" applyFont="1" applyAlignment="1">
      <alignment horizontal="left" vertical="top" wrapText="1"/>
    </xf>
    <xf numFmtId="4" fontId="63" fillId="3" borderId="1" xfId="0" applyNumberFormat="1" applyFont="1" applyFill="1" applyBorder="1" applyAlignment="1">
      <alignment horizontal="right" vertical="center" wrapText="1" indent="1"/>
    </xf>
    <xf numFmtId="0" fontId="63" fillId="3" borderId="1" xfId="0" applyFont="1" applyFill="1" applyBorder="1" applyAlignment="1">
      <alignment horizontal="center" vertical="center" wrapText="1"/>
    </xf>
    <xf numFmtId="4" fontId="63" fillId="3" borderId="1" xfId="0" applyNumberFormat="1" applyFont="1" applyFill="1" applyBorder="1" applyAlignment="1">
      <alignment horizontal="center" vertical="center" wrapText="1"/>
    </xf>
    <xf numFmtId="3" fontId="63" fillId="3" borderId="1" xfId="0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 indent="1"/>
    </xf>
    <xf numFmtId="0" fontId="46" fillId="0" borderId="10" xfId="0" applyFont="1" applyBorder="1" applyAlignment="1" applyProtection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4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 applyProtection="1">
      <alignment horizontal="left" vertical="center" wrapText="1"/>
    </xf>
    <xf numFmtId="0" fontId="0" fillId="0" borderId="4" xfId="0" applyBorder="1" applyAlignment="1" applyProtection="1">
      <alignment vertical="center" wrapText="1"/>
    </xf>
    <xf numFmtId="0" fontId="0" fillId="0" borderId="2" xfId="0" applyBorder="1" applyAlignment="1" applyProtection="1">
      <alignment vertical="center" wrapText="1"/>
    </xf>
    <xf numFmtId="0" fontId="46" fillId="3" borderId="4" xfId="0" applyFont="1" applyFill="1" applyBorder="1" applyAlignment="1">
      <alignment horizontal="center" vertical="center" wrapText="1"/>
    </xf>
    <xf numFmtId="0" fontId="46" fillId="3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wrapText="1"/>
    </xf>
    <xf numFmtId="0" fontId="5" fillId="0" borderId="3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46" fillId="0" borderId="1" xfId="0" applyFont="1" applyBorder="1" applyAlignment="1" applyProtection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11" fillId="0" borderId="6" xfId="0" applyFont="1" applyBorder="1" applyAlignment="1" applyProtection="1">
      <alignment horizontal="right" vertical="center" wrapText="1"/>
    </xf>
    <xf numFmtId="0" fontId="6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8" fillId="0" borderId="11" xfId="0" applyFont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3" fontId="63" fillId="3" borderId="1" xfId="0" applyNumberFormat="1" applyFont="1" applyFill="1" applyBorder="1" applyAlignment="1">
      <alignment horizontal="right" vertical="center" wrapText="1" indent="1"/>
    </xf>
    <xf numFmtId="3" fontId="5" fillId="3" borderId="1" xfId="0" applyNumberFormat="1" applyFont="1" applyFill="1" applyBorder="1" applyAlignment="1">
      <alignment horizontal="right" vertical="center" wrapText="1" indent="1"/>
    </xf>
    <xf numFmtId="0" fontId="63" fillId="3" borderId="1" xfId="0" applyNumberFormat="1" applyFont="1" applyFill="1" applyBorder="1" applyAlignment="1">
      <alignment horizontal="right" vertical="center" wrapText="1"/>
    </xf>
    <xf numFmtId="0" fontId="5" fillId="3" borderId="1" xfId="0" applyNumberFormat="1" applyFont="1" applyFill="1" applyBorder="1" applyAlignment="1">
      <alignment horizontal="right" vertical="center" wrapText="1"/>
    </xf>
    <xf numFmtId="10" fontId="63" fillId="3" borderId="1" xfId="0" applyNumberFormat="1" applyFont="1" applyFill="1" applyBorder="1" applyAlignment="1">
      <alignment horizontal="center" vertical="center" wrapText="1"/>
    </xf>
    <xf numFmtId="49" fontId="63" fillId="3" borderId="1" xfId="0" applyNumberFormat="1" applyFont="1" applyFill="1" applyBorder="1" applyAlignment="1">
      <alignment horizontal="center" vertical="center" wrapText="1"/>
    </xf>
    <xf numFmtId="49" fontId="63" fillId="3" borderId="1" xfId="0" applyNumberFormat="1" applyFont="1" applyFill="1" applyBorder="1" applyAlignment="1">
      <alignment horizont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0" fontId="54" fillId="0" borderId="10" xfId="0" applyFont="1" applyBorder="1" applyAlignment="1" applyProtection="1">
      <alignment horizontal="center" vertical="center" wrapText="1"/>
    </xf>
    <xf numFmtId="0" fontId="64" fillId="0" borderId="4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wrapText="1"/>
    </xf>
    <xf numFmtId="0" fontId="55" fillId="0" borderId="1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63" fillId="0" borderId="1" xfId="0" applyFont="1" applyBorder="1" applyAlignment="1">
      <alignment vertical="center" wrapText="1"/>
    </xf>
    <xf numFmtId="0" fontId="5" fillId="0" borderId="10" xfId="0" applyFont="1" applyBorder="1" applyAlignment="1" applyProtection="1">
      <alignment wrapText="1"/>
    </xf>
    <xf numFmtId="0" fontId="5" fillId="0" borderId="4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66" fillId="0" borderId="10" xfId="4" applyFont="1" applyBorder="1">
      <alignment horizontal="center" vertical="center"/>
    </xf>
    <xf numFmtId="0" fontId="66" fillId="0" borderId="4" xfId="4" applyFont="1" applyBorder="1">
      <alignment horizontal="center" vertical="center"/>
    </xf>
    <xf numFmtId="0" fontId="66" fillId="0" borderId="2" xfId="4" applyFont="1" applyBorder="1">
      <alignment horizontal="center" vertical="center"/>
    </xf>
    <xf numFmtId="0" fontId="50" fillId="4" borderId="4" xfId="0" applyFont="1" applyFill="1" applyBorder="1" applyAlignment="1" applyProtection="1">
      <alignment horizontal="center" vertical="center"/>
    </xf>
    <xf numFmtId="0" fontId="32" fillId="0" borderId="4" xfId="0" applyFont="1" applyFill="1" applyBorder="1" applyAlignment="1"/>
    <xf numFmtId="0" fontId="0" fillId="0" borderId="4" xfId="0" applyBorder="1" applyAlignment="1"/>
    <xf numFmtId="165" fontId="86" fillId="0" borderId="10" xfId="11" applyNumberFormat="1" applyFont="1" applyFill="1" applyBorder="1" applyAlignment="1">
      <alignment horizontal="right" vertical="center"/>
    </xf>
    <xf numFmtId="165" fontId="86" fillId="0" borderId="4" xfId="11" applyNumberFormat="1" applyFont="1" applyFill="1" applyBorder="1" applyAlignment="1">
      <alignment horizontal="right" vertical="center"/>
    </xf>
    <xf numFmtId="0" fontId="87" fillId="0" borderId="4" xfId="0" applyFont="1" applyBorder="1" applyAlignment="1">
      <alignment horizontal="right" vertical="center"/>
    </xf>
    <xf numFmtId="165" fontId="40" fillId="0" borderId="1" xfId="11" applyNumberFormat="1" applyFont="1" applyFill="1" applyBorder="1" applyAlignment="1">
      <alignment horizontal="right" vertical="center" wrapText="1" indent="2"/>
    </xf>
    <xf numFmtId="165" fontId="40" fillId="0" borderId="1" xfId="11" applyNumberFormat="1" applyFont="1" applyFill="1" applyBorder="1" applyAlignment="1">
      <alignment horizontal="right" vertical="center" indent="2"/>
    </xf>
    <xf numFmtId="165" fontId="40" fillId="0" borderId="10" xfId="11" applyNumberFormat="1" applyFont="1" applyFill="1" applyBorder="1" applyAlignment="1">
      <alignment horizontal="right" vertical="center" indent="2"/>
    </xf>
    <xf numFmtId="0" fontId="86" fillId="0" borderId="10" xfId="0" applyFont="1" applyBorder="1" applyAlignment="1">
      <alignment horizontal="right" vertical="center"/>
    </xf>
    <xf numFmtId="0" fontId="86" fillId="0" borderId="4" xfId="0" applyFont="1" applyBorder="1" applyAlignment="1">
      <alignment horizontal="right" vertical="center"/>
    </xf>
    <xf numFmtId="0" fontId="0" fillId="0" borderId="10" xfId="0" applyBorder="1" applyAlignment="1"/>
    <xf numFmtId="0" fontId="2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2" fillId="3" borderId="1" xfId="11" applyNumberFormat="1" applyFont="1" applyFill="1" applyBorder="1" applyAlignment="1">
      <alignment vertical="center"/>
    </xf>
    <xf numFmtId="0" fontId="40" fillId="3" borderId="1" xfId="11" applyNumberFormat="1" applyFont="1" applyFill="1" applyBorder="1" applyAlignment="1">
      <alignment horizontal="right" vertical="center" indent="2"/>
    </xf>
    <xf numFmtId="165" fontId="40" fillId="3" borderId="1" xfId="11" applyNumberFormat="1" applyFont="1" applyFill="1" applyBorder="1" applyAlignment="1">
      <alignment horizontal="right" vertical="center" wrapText="1" indent="2"/>
    </xf>
    <xf numFmtId="165" fontId="40" fillId="3" borderId="1" xfId="11" applyNumberFormat="1" applyFont="1" applyFill="1" applyBorder="1" applyAlignment="1">
      <alignment horizontal="right" vertical="center" indent="2"/>
    </xf>
    <xf numFmtId="0" fontId="2" fillId="3" borderId="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63" fillId="0" borderId="15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46" fillId="0" borderId="3" xfId="0" applyFont="1" applyBorder="1" applyAlignment="1">
      <alignment horizontal="center" wrapText="1"/>
    </xf>
    <xf numFmtId="0" fontId="63" fillId="0" borderId="3" xfId="0" applyFont="1" applyBorder="1" applyAlignment="1">
      <alignment horizontal="center"/>
    </xf>
    <xf numFmtId="0" fontId="63" fillId="0" borderId="12" xfId="0" applyFont="1" applyBorder="1" applyAlignment="1">
      <alignment horizontal="center"/>
    </xf>
    <xf numFmtId="0" fontId="63" fillId="0" borderId="6" xfId="0" applyFont="1" applyBorder="1" applyAlignment="1">
      <alignment horizontal="center"/>
    </xf>
    <xf numFmtId="0" fontId="63" fillId="0" borderId="7" xfId="0" applyFont="1" applyBorder="1" applyAlignment="1">
      <alignment horizontal="center"/>
    </xf>
    <xf numFmtId="49" fontId="46" fillId="0" borderId="11" xfId="0" applyNumberFormat="1" applyFont="1" applyFill="1" applyBorder="1" applyAlignment="1" applyProtection="1">
      <alignment horizont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46" fillId="0" borderId="15" xfId="0" applyNumberFormat="1" applyFont="1" applyFill="1" applyBorder="1" applyAlignment="1">
      <alignment horizontal="center" wrapText="1"/>
    </xf>
    <xf numFmtId="0" fontId="0" fillId="0" borderId="15" xfId="0" applyBorder="1" applyAlignment="1">
      <alignment horizontal="center"/>
    </xf>
    <xf numFmtId="14" fontId="46" fillId="0" borderId="15" xfId="0" applyNumberFormat="1" applyFont="1" applyFill="1" applyBorder="1" applyAlignment="1">
      <alignment horizontal="center" wrapText="1"/>
    </xf>
    <xf numFmtId="0" fontId="46" fillId="0" borderId="15" xfId="0" applyFont="1" applyBorder="1" applyAlignment="1">
      <alignment horizontal="center" wrapText="1"/>
    </xf>
    <xf numFmtId="0" fontId="46" fillId="0" borderId="15" xfId="0" applyFont="1" applyBorder="1" applyAlignment="1">
      <alignment horizontal="center"/>
    </xf>
    <xf numFmtId="0" fontId="46" fillId="0" borderId="13" xfId="0" applyFont="1" applyBorder="1" applyAlignment="1">
      <alignment horizontal="center"/>
    </xf>
    <xf numFmtId="0" fontId="63" fillId="0" borderId="13" xfId="0" applyFont="1" applyBorder="1" applyAlignment="1">
      <alignment horizontal="center"/>
    </xf>
    <xf numFmtId="0" fontId="17" fillId="3" borderId="10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2" fillId="0" borderId="4" xfId="0" applyFont="1" applyBorder="1" applyAlignment="1"/>
    <xf numFmtId="0" fontId="2" fillId="0" borderId="2" xfId="0" applyFont="1" applyBorder="1" applyAlignment="1"/>
    <xf numFmtId="0" fontId="49" fillId="0" borderId="3" xfId="0" applyFont="1" applyBorder="1" applyAlignment="1" applyProtection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2" fillId="3" borderId="10" xfId="0" applyFont="1" applyFill="1" applyBorder="1" applyAlignment="1">
      <alignment horizontal="left" vertical="center" wrapText="1"/>
    </xf>
    <xf numFmtId="0" fontId="2" fillId="0" borderId="10" xfId="0" applyFont="1" applyBorder="1" applyAlignment="1"/>
    <xf numFmtId="0" fontId="49" fillId="0" borderId="3" xfId="0" applyFont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/>
    </xf>
    <xf numFmtId="0" fontId="40" fillId="0" borderId="1" xfId="0" applyFont="1" applyBorder="1" applyAlignment="1">
      <alignment horizontal="center"/>
    </xf>
    <xf numFmtId="2" fontId="40" fillId="0" borderId="1" xfId="0" applyNumberFormat="1" applyFont="1" applyBorder="1" applyAlignment="1">
      <alignment horizontal="right" indent="2"/>
    </xf>
    <xf numFmtId="0" fontId="65" fillId="0" borderId="10" xfId="0" applyFont="1" applyBorder="1" applyAlignment="1">
      <alignment horizontal="center" vertical="center"/>
    </xf>
    <xf numFmtId="0" fontId="65" fillId="0" borderId="4" xfId="0" applyFont="1" applyBorder="1" applyAlignment="1">
      <alignment horizontal="center" vertical="center"/>
    </xf>
    <xf numFmtId="0" fontId="65" fillId="0" borderId="2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/>
    </xf>
    <xf numFmtId="0" fontId="40" fillId="0" borderId="4" xfId="0" applyFont="1" applyFill="1" applyBorder="1" applyAlignment="1">
      <alignment horizontal="right" vertical="center" wrapText="1"/>
    </xf>
    <xf numFmtId="0" fontId="40" fillId="0" borderId="4" xfId="0" applyFont="1" applyBorder="1" applyAlignment="1">
      <alignment horizontal="right" vertical="center"/>
    </xf>
    <xf numFmtId="0" fontId="40" fillId="0" borderId="2" xfId="0" applyFont="1" applyBorder="1" applyAlignment="1">
      <alignment horizontal="right" vertical="center"/>
    </xf>
    <xf numFmtId="165" fontId="62" fillId="5" borderId="10" xfId="11" applyNumberFormat="1" applyFont="1" applyFill="1" applyBorder="1" applyAlignment="1" applyProtection="1">
      <alignment vertical="center"/>
    </xf>
    <xf numFmtId="165" fontId="32" fillId="5" borderId="4" xfId="11" applyNumberFormat="1" applyFont="1" applyFill="1" applyBorder="1" applyAlignment="1">
      <alignment vertical="center"/>
    </xf>
    <xf numFmtId="165" fontId="32" fillId="5" borderId="2" xfId="11" applyNumberFormat="1" applyFont="1" applyFill="1" applyBorder="1" applyAlignment="1">
      <alignment vertical="center"/>
    </xf>
    <xf numFmtId="165" fontId="62" fillId="5" borderId="10" xfId="11" applyNumberFormat="1" applyFont="1" applyFill="1" applyBorder="1" applyAlignment="1">
      <alignment vertical="center"/>
    </xf>
    <xf numFmtId="0" fontId="40" fillId="0" borderId="10" xfId="0" applyFont="1" applyBorder="1" applyAlignment="1">
      <alignment vertical="center"/>
    </xf>
    <xf numFmtId="0" fontId="40" fillId="0" borderId="4" xfId="0" applyFont="1" applyBorder="1" applyAlignment="1">
      <alignment vertical="center"/>
    </xf>
    <xf numFmtId="0" fontId="40" fillId="0" borderId="2" xfId="0" applyFont="1" applyBorder="1" applyAlignment="1">
      <alignment vertical="center"/>
    </xf>
    <xf numFmtId="0" fontId="40" fillId="0" borderId="10" xfId="0" applyFont="1" applyBorder="1" applyAlignment="1"/>
    <xf numFmtId="10" fontId="62" fillId="0" borderId="10" xfId="12" applyNumberFormat="1" applyFont="1" applyFill="1" applyBorder="1" applyAlignment="1">
      <alignment horizontal="right" vertical="center"/>
    </xf>
    <xf numFmtId="10" fontId="62" fillId="0" borderId="4" xfId="12" applyNumberFormat="1" applyFont="1" applyFill="1" applyBorder="1" applyAlignment="1">
      <alignment horizontal="right" vertical="center"/>
    </xf>
    <xf numFmtId="10" fontId="62" fillId="0" borderId="2" xfId="12" applyNumberFormat="1" applyFont="1" applyFill="1" applyBorder="1" applyAlignment="1">
      <alignment horizontal="right" vertical="center"/>
    </xf>
    <xf numFmtId="10" fontId="62" fillId="5" borderId="10" xfId="12" applyNumberFormat="1" applyFont="1" applyFill="1" applyBorder="1" applyAlignment="1">
      <alignment vertical="center"/>
    </xf>
    <xf numFmtId="10" fontId="62" fillId="5" borderId="2" xfId="12" applyNumberFormat="1" applyFont="1" applyFill="1" applyBorder="1" applyAlignment="1">
      <alignment vertical="center"/>
    </xf>
    <xf numFmtId="0" fontId="32" fillId="0" borderId="4" xfId="0" applyFont="1" applyBorder="1" applyAlignment="1">
      <alignment wrapText="1"/>
    </xf>
    <xf numFmtId="0" fontId="50" fillId="0" borderId="1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65" fillId="0" borderId="4" xfId="0" applyFont="1" applyBorder="1" applyAlignment="1"/>
    <xf numFmtId="0" fontId="32" fillId="0" borderId="4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62" fillId="0" borderId="10" xfId="0" applyFont="1" applyBorder="1" applyAlignment="1">
      <alignment horizontal="right" vertical="center"/>
    </xf>
    <xf numFmtId="0" fontId="32" fillId="0" borderId="4" xfId="0" applyFont="1" applyBorder="1" applyAlignment="1">
      <alignment horizontal="right" vertical="center"/>
    </xf>
    <xf numFmtId="0" fontId="32" fillId="0" borderId="2" xfId="0" applyFont="1" applyBorder="1" applyAlignment="1">
      <alignment horizontal="right" vertical="center"/>
    </xf>
    <xf numFmtId="165" fontId="62" fillId="3" borderId="10" xfId="11" applyNumberFormat="1" applyFont="1" applyFill="1" applyBorder="1" applyAlignment="1">
      <alignment vertical="center"/>
    </xf>
    <xf numFmtId="165" fontId="62" fillId="3" borderId="4" xfId="11" applyNumberFormat="1" applyFont="1" applyFill="1" applyBorder="1" applyAlignment="1">
      <alignment vertical="center"/>
    </xf>
    <xf numFmtId="165" fontId="62" fillId="3" borderId="2" xfId="11" applyNumberFormat="1" applyFont="1" applyFill="1" applyBorder="1" applyAlignment="1">
      <alignment vertical="center"/>
    </xf>
    <xf numFmtId="0" fontId="88" fillId="4" borderId="10" xfId="0" applyFont="1" applyFill="1" applyBorder="1" applyAlignment="1" applyProtection="1">
      <alignment horizontal="center" vertical="center"/>
    </xf>
    <xf numFmtId="0" fontId="89" fillId="0" borderId="4" xfId="0" applyFont="1" applyBorder="1" applyAlignment="1">
      <alignment horizontal="center" vertical="center"/>
    </xf>
    <xf numFmtId="0" fontId="89" fillId="0" borderId="2" xfId="0" applyFont="1" applyBorder="1" applyAlignment="1">
      <alignment horizontal="center" vertical="center"/>
    </xf>
    <xf numFmtId="0" fontId="32" fillId="0" borderId="6" xfId="0" applyFont="1" applyBorder="1" applyAlignment="1">
      <alignment horizontal="right"/>
    </xf>
    <xf numFmtId="0" fontId="32" fillId="0" borderId="7" xfId="0" applyFont="1" applyBorder="1" applyAlignment="1">
      <alignment horizontal="right"/>
    </xf>
  </cellXfs>
  <cellStyles count="15">
    <cellStyle name="Comma" xfId="6" builtinId="3"/>
    <cellStyle name="Comma 2" xfId="9" xr:uid="{00000000-0005-0000-0000-000001000000}"/>
    <cellStyle name="Comma 3" xfId="11" xr:uid="{00000000-0005-0000-0000-000002000000}"/>
    <cellStyle name="Currency" xfId="7" builtinId="4"/>
    <cellStyle name="Currency 2" xfId="1" xr:uid="{00000000-0005-0000-0000-000004000000}"/>
    <cellStyle name="Currency 2 2" xfId="13" xr:uid="{00000000-0005-0000-0000-000005000000}"/>
    <cellStyle name="Data Field 1" xfId="3" xr:uid="{00000000-0005-0000-0000-000006000000}"/>
    <cellStyle name="Data Field 1 2" xfId="8" xr:uid="{00000000-0005-0000-0000-000007000000}"/>
    <cellStyle name="Data Field 1 3" xfId="14" xr:uid="{00000000-0005-0000-0000-000008000000}"/>
    <cellStyle name="Heading 12pt" xfId="4" xr:uid="{00000000-0005-0000-0000-000009000000}"/>
    <cellStyle name="Normal" xfId="0" builtinId="0"/>
    <cellStyle name="Normal 2" xfId="2" xr:uid="{00000000-0005-0000-0000-00000B000000}"/>
    <cellStyle name="Percent 2" xfId="10" xr:uid="{00000000-0005-0000-0000-00000C000000}"/>
    <cellStyle name="Percent 3" xfId="12" xr:uid="{00000000-0005-0000-0000-00000D000000}"/>
    <cellStyle name="Sch Footer" xfId="5" xr:uid="{00000000-0005-0000-0000-00000E000000}"/>
  </cellStyles>
  <dxfs count="14"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28575</xdr:colOff>
      <xdr:row>1</xdr:row>
      <xdr:rowOff>3297</xdr:rowOff>
    </xdr:from>
    <xdr:to>
      <xdr:col>45</xdr:col>
      <xdr:colOff>55245</xdr:colOff>
      <xdr:row>15</xdr:row>
      <xdr:rowOff>60297</xdr:rowOff>
    </xdr:to>
    <xdr:pic>
      <xdr:nvPicPr>
        <xdr:cNvPr id="2" name="Picture 1" descr="mo-seal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00325" y="89022"/>
          <a:ext cx="1323975" cy="1249530"/>
        </a:xfrm>
        <a:prstGeom prst="rect">
          <a:avLst/>
        </a:prstGeom>
      </xdr:spPr>
    </xdr:pic>
    <xdr:clientData/>
  </xdr:twoCellAnchor>
  <xdr:twoCellAnchor>
    <xdr:from>
      <xdr:col>0</xdr:col>
      <xdr:colOff>14654</xdr:colOff>
      <xdr:row>30</xdr:row>
      <xdr:rowOff>0</xdr:rowOff>
    </xdr:from>
    <xdr:to>
      <xdr:col>75</xdr:col>
      <xdr:colOff>80596</xdr:colOff>
      <xdr:row>34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654" y="2571750"/>
          <a:ext cx="6495317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Arial Black" panose="020B0A04020102020204" pitchFamily="34" charset="0"/>
            </a:rPr>
            <a:t>AGGREGATE STATEMENT OF</a:t>
          </a:r>
          <a:r>
            <a:rPr lang="en-US" sz="1100" baseline="0">
              <a:latin typeface="Arial Black" panose="020B0A04020102020204" pitchFamily="34" charset="0"/>
            </a:rPr>
            <a:t> TAXABLE PROPERTY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103187</xdr:rowOff>
    </xdr:from>
    <xdr:ext cx="1168100" cy="1143001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87" b="9345"/>
        <a:stretch/>
      </xdr:blipFill>
      <xdr:spPr bwMode="auto">
        <a:xfrm>
          <a:off x="111275" y="293687"/>
          <a:ext cx="1168100" cy="1143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96</xdr:row>
      <xdr:rowOff>29548</xdr:rowOff>
    </xdr:from>
    <xdr:ext cx="1168100" cy="1342053"/>
    <xdr:pic>
      <xdr:nvPicPr>
        <xdr:cNvPr id="3" name="Picture 2" descr="ST_SEAL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7413923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</xdr:row>
          <xdr:rowOff>0</xdr:rowOff>
        </xdr:from>
        <xdr:to>
          <xdr:col>0</xdr:col>
          <xdr:colOff>428625</xdr:colOff>
          <xdr:row>11</xdr:row>
          <xdr:rowOff>476250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B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111275</xdr:colOff>
      <xdr:row>60</xdr:row>
      <xdr:rowOff>29548</xdr:rowOff>
    </xdr:from>
    <xdr:ext cx="1168100" cy="1342053"/>
    <xdr:pic>
      <xdr:nvPicPr>
        <xdr:cNvPr id="5" name="Picture 4" descr="ST_SEAL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13907473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</xdr:row>
          <xdr:rowOff>0</xdr:rowOff>
        </xdr:from>
        <xdr:to>
          <xdr:col>0</xdr:col>
          <xdr:colOff>428625</xdr:colOff>
          <xdr:row>12</xdr:row>
          <xdr:rowOff>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B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111275</xdr:colOff>
      <xdr:row>1</xdr:row>
      <xdr:rowOff>29548</xdr:rowOff>
    </xdr:from>
    <xdr:to>
      <xdr:col>3</xdr:col>
      <xdr:colOff>136375</xdr:colOff>
      <xdr:row>6</xdr:row>
      <xdr:rowOff>190501</xdr:rowOff>
    </xdr:to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275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111275</xdr:colOff>
      <xdr:row>1</xdr:row>
      <xdr:rowOff>29548</xdr:rowOff>
    </xdr:from>
    <xdr:to>
      <xdr:col>2</xdr:col>
      <xdr:colOff>215750</xdr:colOff>
      <xdr:row>6</xdr:row>
      <xdr:rowOff>142876</xdr:rowOff>
    </xdr:to>
    <xdr:pic>
      <xdr:nvPicPr>
        <xdr:cNvPr id="4" name="Picture 3" descr="ST_SEAL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86723"/>
          <a:ext cx="1168100" cy="1275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6" name="Picture 5" descr="ST_SEAL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33</xdr:row>
      <xdr:rowOff>29548</xdr:rowOff>
    </xdr:from>
    <xdr:ext cx="1168100" cy="1342053"/>
    <xdr:pic>
      <xdr:nvPicPr>
        <xdr:cNvPr id="7" name="Picture 6" descr="ST_SEAL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43967</xdr:rowOff>
    </xdr:from>
    <xdr:ext cx="1143000" cy="1313216"/>
    <xdr:pic>
      <xdr:nvPicPr>
        <xdr:cNvPr id="4" name="Picture 3" descr="ST_SEAL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4467"/>
          <a:ext cx="1143000" cy="1313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10" name="Picture 9" descr="ST_SEAL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39</xdr:row>
      <xdr:rowOff>29548</xdr:rowOff>
    </xdr:from>
    <xdr:ext cx="1168100" cy="1342053"/>
    <xdr:pic>
      <xdr:nvPicPr>
        <xdr:cNvPr id="11" name="Picture 10" descr="ST_SEAL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4" name="Picture 3" descr="ST_SEAL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87741</xdr:rowOff>
    </xdr:from>
    <xdr:ext cx="1066800" cy="1225668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78241"/>
          <a:ext cx="1066800" cy="1225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3" name="Picture 2" descr="ST_SEAL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GINAL%20ASSESSMENT/2017%20Original%20Assessment/2017%20Aggregate%20Statement%20of%20Taxable%20Property%20and%20Instructions/2017%20Aggregate%20Statement%20of%20Taxable%20Property%20&#8211;%20Company%20Local%20Schedul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tart Here-Local"/>
      <sheetName val="Sch 14-1"/>
      <sheetName val="Sch 14-2"/>
      <sheetName val="Sch 14-2 Notarized Copy"/>
      <sheetName val="Sch 15-Real Operating"/>
      <sheetName val="Sch 16 Vehicles"/>
      <sheetName val="Sch 14-Furn &amp; Fix"/>
      <sheetName val="Sch 14-Wk &amp; Gen Equip"/>
      <sheetName val="Sch 14-Mat &amp; Sup"/>
      <sheetName val="Sch 14-Other Real Prop"/>
      <sheetName val="Sch 14-Other Pers Prop"/>
      <sheetName val="Sch 14-Real CWIP"/>
      <sheetName val="Sch 14-Pers CWIP"/>
      <sheetName val="Sch 15-Real Non-Operating"/>
      <sheetName val="Sch 14-Pers Prop Non-Operating"/>
      <sheetName val="STC-Co-Names"/>
      <sheetName val="County Names"/>
      <sheetName val="Blan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">
          <cell r="A2" t="str">
            <v>NEW COMPANY-ELECTRIC</v>
          </cell>
        </row>
        <row r="3">
          <cell r="A3" t="str">
            <v>NEW COMPANY-PRODUCT PIPELINE</v>
          </cell>
        </row>
        <row r="4">
          <cell r="A4" t="str">
            <v>NEW COMPANY-NATURAL GAS PIPELINE</v>
          </cell>
        </row>
        <row r="5">
          <cell r="A5" t="str">
            <v>NEW COMPANY-RAILROAD</v>
          </cell>
        </row>
        <row r="6">
          <cell r="A6" t="str">
            <v>NEW COMPANY-TELECOMMUNICATIONS</v>
          </cell>
        </row>
        <row r="7">
          <cell r="A7" t="str">
            <v>NEW COMPANY-TELEPHONE</v>
          </cell>
        </row>
        <row r="8">
          <cell r="A8" t="str">
            <v>NEW COMPANY-CABLE TELEPHONY</v>
          </cell>
        </row>
        <row r="9">
          <cell r="A9" t="str">
            <v>Affton Terminal Services Railroad, LLC</v>
          </cell>
        </row>
        <row r="10">
          <cell r="A10" t="str">
            <v>Alma Communications Company</v>
          </cell>
        </row>
        <row r="11">
          <cell r="A11" t="str">
            <v>Ameren Transmission Company of Illinois</v>
          </cell>
        </row>
        <row r="12">
          <cell r="A12" t="str">
            <v>ANR Pipeline Company</v>
          </cell>
        </row>
        <row r="13">
          <cell r="A13" t="str">
            <v>Arkansas and Missouri Railroad Company</v>
          </cell>
        </row>
        <row r="14">
          <cell r="A14" t="str">
            <v>AT&amp;T Communications</v>
          </cell>
        </row>
        <row r="15">
          <cell r="A15" t="str">
            <v>Bluebird Media Network, LLC</v>
          </cell>
        </row>
        <row r="16">
          <cell r="A16" t="str">
            <v>BNSF Railway Company</v>
          </cell>
        </row>
        <row r="17">
          <cell r="A17" t="str">
            <v>BP Pipelines North America, Inc</v>
          </cell>
        </row>
        <row r="18">
          <cell r="A18" t="str">
            <v>BPS Telephone Company</v>
          </cell>
        </row>
        <row r="19">
          <cell r="A19" t="str">
            <v>Buckeye Pipe Line Transportation</v>
          </cell>
        </row>
        <row r="20">
          <cell r="A20" t="str">
            <v>CCPS Transportation, LLC</v>
          </cell>
        </row>
        <row r="21">
          <cell r="A21" t="str">
            <v>Central Midland Railway Company</v>
          </cell>
        </row>
        <row r="22">
          <cell r="A22" t="str">
            <v>CenturyLink Communications, LLC</v>
          </cell>
        </row>
        <row r="23">
          <cell r="A23" t="str">
            <v>CenturyTel of Missouri, LLC</v>
          </cell>
        </row>
        <row r="24">
          <cell r="A24" t="str">
            <v>CenturyTel of Northwest Arkansas, LLC</v>
          </cell>
        </row>
        <row r="25">
          <cell r="A25" t="str">
            <v>Chariton Valley Telecom</v>
          </cell>
        </row>
        <row r="26">
          <cell r="A26" t="str">
            <v>Chariton Valley Telephone Corporation</v>
          </cell>
        </row>
        <row r="27">
          <cell r="A27" t="str">
            <v>Choctaw Telephone Company</v>
          </cell>
        </row>
        <row r="28">
          <cell r="A28" t="str">
            <v>Citizens Telephone Company</v>
          </cell>
        </row>
        <row r="29">
          <cell r="A29" t="str">
            <v>Co-Mo Comm, Inc</v>
          </cell>
        </row>
        <row r="30">
          <cell r="A30" t="str">
            <v>Craw Kan Telephone Cooperative, Inc.</v>
          </cell>
        </row>
        <row r="31">
          <cell r="A31" t="str">
            <v>Dakota, Minnesota &amp; Eastern Railroad Corporation</v>
          </cell>
        </row>
        <row r="32">
          <cell r="A32" t="str">
            <v>Ellington Telephone Company</v>
          </cell>
        </row>
        <row r="33">
          <cell r="A33" t="str">
            <v>Embarq Missouri, Inc</v>
          </cell>
        </row>
        <row r="34">
          <cell r="A34" t="str">
            <v>Empire District Electric Company</v>
          </cell>
        </row>
        <row r="35">
          <cell r="A35" t="str">
            <v>Empire District Industries, Inc</v>
          </cell>
        </row>
        <row r="36">
          <cell r="A36" t="str">
            <v>Enable Gas Transmission Company</v>
          </cell>
        </row>
        <row r="37">
          <cell r="A37" t="str">
            <v>Enable Mississippi River Transmission, LLC</v>
          </cell>
        </row>
        <row r="38">
          <cell r="A38" t="str">
            <v>Enbridge Pipeline (Ozark), LLC</v>
          </cell>
        </row>
        <row r="39">
          <cell r="A39" t="str">
            <v>Enbridge Pipelines (FSP), LLC</v>
          </cell>
        </row>
        <row r="40">
          <cell r="A40" t="str">
            <v>Entergy Arkansas, Inc</v>
          </cell>
        </row>
        <row r="41">
          <cell r="A41" t="str">
            <v>Enterprise TE Products Pipeline Company</v>
          </cell>
        </row>
        <row r="42">
          <cell r="A42" t="str">
            <v>Explorer Pipeline Company</v>
          </cell>
        </row>
        <row r="43">
          <cell r="A43" t="str">
            <v>FairPoint Communications</v>
          </cell>
        </row>
        <row r="44">
          <cell r="A44" t="str">
            <v>Farber Telephone Company</v>
          </cell>
        </row>
        <row r="45">
          <cell r="A45" t="str">
            <v>Fiber Four</v>
          </cell>
        </row>
        <row r="46">
          <cell r="A46" t="str">
            <v>Fiber Platform, LLC</v>
          </cell>
        </row>
        <row r="47">
          <cell r="A47" t="str">
            <v>Fidelity Communications Services I</v>
          </cell>
        </row>
        <row r="48">
          <cell r="A48" t="str">
            <v>Fidelity Communications Services II</v>
          </cell>
        </row>
        <row r="49">
          <cell r="A49" t="str">
            <v>Fidelity Telephone Company</v>
          </cell>
        </row>
        <row r="50">
          <cell r="A50" t="str">
            <v>FidelityLink, LLC</v>
          </cell>
        </row>
        <row r="51">
          <cell r="A51" t="str">
            <v>First Fiber Corporation</v>
          </cell>
        </row>
        <row r="52">
          <cell r="A52" t="str">
            <v>Foster Townsend Rail Logistics, Inc</v>
          </cell>
        </row>
        <row r="53">
          <cell r="A53" t="str">
            <v>Goodman Telephone Company</v>
          </cell>
        </row>
        <row r="54">
          <cell r="A54" t="str">
            <v>Granby Telephone Company</v>
          </cell>
        </row>
        <row r="55">
          <cell r="A55" t="str">
            <v>Grand River Mutual Telephone Corporation</v>
          </cell>
        </row>
        <row r="56">
          <cell r="A56" t="str">
            <v>Green Hills Telecommunications Services</v>
          </cell>
        </row>
        <row r="57">
          <cell r="A57" t="str">
            <v>Green Hills Telephone Corporation</v>
          </cell>
        </row>
        <row r="58">
          <cell r="A58" t="str">
            <v>Holway Telephone Company</v>
          </cell>
        </row>
        <row r="59">
          <cell r="A59" t="str">
            <v>Iamo Telephone Company</v>
          </cell>
        </row>
        <row r="60">
          <cell r="A60" t="str">
            <v>ITC Midwest, LLC</v>
          </cell>
        </row>
        <row r="61">
          <cell r="A61" t="str">
            <v>Jackson, Gordonville &amp; Delta Railroad</v>
          </cell>
        </row>
        <row r="62">
          <cell r="A62" t="str">
            <v>Kansas City Power &amp; Light Company</v>
          </cell>
        </row>
        <row r="63">
          <cell r="A63" t="str">
            <v>Kansas City Southern Railway Company</v>
          </cell>
        </row>
        <row r="64">
          <cell r="A64" t="str">
            <v>Kansas City Terminal Railway Company</v>
          </cell>
        </row>
        <row r="65">
          <cell r="A65" t="str">
            <v>Kaw River Railroad, Inc</v>
          </cell>
        </row>
        <row r="66">
          <cell r="A66" t="str">
            <v>KCP&amp;L Greater Missouri Operations Company</v>
          </cell>
        </row>
        <row r="67">
          <cell r="A67" t="str">
            <v>Kingdom Telephone Company</v>
          </cell>
        </row>
        <row r="68">
          <cell r="A68" t="str">
            <v>KLM Telephone Company</v>
          </cell>
        </row>
        <row r="69">
          <cell r="A69" t="str">
            <v>Koch Pipeline Company, LP</v>
          </cell>
        </row>
        <row r="70">
          <cell r="A70" t="str">
            <v>KPC Pipeline, LLC</v>
          </cell>
        </row>
        <row r="71">
          <cell r="A71" t="str">
            <v>K-Powernet, LLC</v>
          </cell>
        </row>
        <row r="72">
          <cell r="A72" t="str">
            <v>Lathrop Telephone Company</v>
          </cell>
        </row>
        <row r="73">
          <cell r="A73" t="str">
            <v>Le-Ru Telephone Company</v>
          </cell>
        </row>
        <row r="74">
          <cell r="A74" t="str">
            <v>Level 3 Communications, LLC</v>
          </cell>
        </row>
        <row r="75">
          <cell r="A75" t="str">
            <v>Magellan Pipeline Company, LP</v>
          </cell>
        </row>
        <row r="76">
          <cell r="A76" t="str">
            <v>Manufacturers Railway Company, Inc</v>
          </cell>
        </row>
        <row r="77">
          <cell r="A77" t="str">
            <v>Mark Twain Communications Company</v>
          </cell>
        </row>
        <row r="78">
          <cell r="A78" t="str">
            <v>Mark Twain Long Distance, Inc</v>
          </cell>
        </row>
        <row r="79">
          <cell r="A79" t="str">
            <v>Mark Twain Rural Telephone Company</v>
          </cell>
        </row>
        <row r="80">
          <cell r="A80" t="str">
            <v>McDonald County Telephone Company</v>
          </cell>
        </row>
        <row r="81">
          <cell r="A81" t="str">
            <v>MCI Communications Services, Inc</v>
          </cell>
        </row>
        <row r="82">
          <cell r="A82" t="str">
            <v>MCI Metro Access Transmission</v>
          </cell>
        </row>
        <row r="83">
          <cell r="A83" t="str">
            <v>McLeodUSA Telecommunications Services dba Windstream Communications</v>
          </cell>
        </row>
        <row r="84">
          <cell r="A84" t="str">
            <v>Mid American Energy Company</v>
          </cell>
        </row>
        <row r="85">
          <cell r="A85" t="str">
            <v>Mid-America Pipeline Company, LLC</v>
          </cell>
        </row>
        <row r="86">
          <cell r="A86" t="str">
            <v>Miller Telephone Company</v>
          </cell>
        </row>
        <row r="87">
          <cell r="A87" t="str">
            <v>Missouri &amp; Northern Arkansas Railroad</v>
          </cell>
        </row>
        <row r="88">
          <cell r="A88" t="str">
            <v>Missouri Central Railroad Company</v>
          </cell>
        </row>
        <row r="89">
          <cell r="A89" t="str">
            <v>Missouri Network Alliance, LLC</v>
          </cell>
        </row>
        <row r="90">
          <cell r="A90" t="str">
            <v>Missouri Telecom, Inc</v>
          </cell>
        </row>
        <row r="91">
          <cell r="A91" t="str">
            <v>Mobil Pipe Line Company</v>
          </cell>
        </row>
        <row r="92">
          <cell r="A92" t="str">
            <v>MoGas Pipeline, LLC</v>
          </cell>
        </row>
        <row r="93">
          <cell r="A93" t="str">
            <v>Mo-Kan Dial Company, Inc</v>
          </cell>
        </row>
        <row r="94">
          <cell r="A94" t="str">
            <v>NATCO Technologies, Inc</v>
          </cell>
        </row>
        <row r="95">
          <cell r="A95" t="str">
            <v>Natural Gas Pipeline Co of America</v>
          </cell>
        </row>
        <row r="96">
          <cell r="A96" t="str">
            <v>New Florence Telephone Company</v>
          </cell>
        </row>
        <row r="97">
          <cell r="A97" t="str">
            <v>New London Telephone Company</v>
          </cell>
        </row>
        <row r="98">
          <cell r="A98" t="str">
            <v>Norfolk Southern Combined Railway</v>
          </cell>
        </row>
        <row r="99">
          <cell r="A99" t="str">
            <v>Northeast Missouri Rural Telephone</v>
          </cell>
        </row>
        <row r="100">
          <cell r="A100" t="str">
            <v>NuStar Pipeline Operating Partnership, LP</v>
          </cell>
        </row>
        <row r="101">
          <cell r="A101" t="str">
            <v>Oneok North System, LLC</v>
          </cell>
        </row>
        <row r="102">
          <cell r="A102" t="str">
            <v>Orchard Farm Telephone Company</v>
          </cell>
        </row>
        <row r="103">
          <cell r="A103" t="str">
            <v>Oregon Farmer Mutual Telephone</v>
          </cell>
        </row>
        <row r="104">
          <cell r="A104" t="str">
            <v>Otelco Mid-Missouri, LLC</v>
          </cell>
        </row>
        <row r="105">
          <cell r="A105" t="str">
            <v>Ozark Gas Transmission, LLC</v>
          </cell>
        </row>
        <row r="106">
          <cell r="A106" t="str">
            <v>Ozark Telephone Company</v>
          </cell>
        </row>
        <row r="107">
          <cell r="A107" t="str">
            <v>Ozark Valley Railroad, Inc</v>
          </cell>
        </row>
        <row r="108">
          <cell r="A108" t="str">
            <v>Panhandle Eastern Pipe Line Company, LP</v>
          </cell>
        </row>
        <row r="109">
          <cell r="A109" t="str">
            <v>Peace Valley Telephone Company, Inc</v>
          </cell>
        </row>
        <row r="110">
          <cell r="A110" t="str">
            <v>Phillips 66 Carrier, LLC</v>
          </cell>
        </row>
        <row r="111">
          <cell r="A111" t="str">
            <v>Phillips 66 Pipeline, LLC</v>
          </cell>
        </row>
        <row r="112">
          <cell r="A112" t="str">
            <v>Platte Pipe Line Company, LLC</v>
          </cell>
        </row>
        <row r="113">
          <cell r="A113" t="str">
            <v>Razorback Pipeline, LLP</v>
          </cell>
        </row>
        <row r="114">
          <cell r="A114" t="str">
            <v>Rock Port Telephone Company</v>
          </cell>
        </row>
        <row r="115">
          <cell r="A115" t="str">
            <v>Rockies Express Pipeline, LLC</v>
          </cell>
        </row>
        <row r="116">
          <cell r="A116" t="str">
            <v>Savvis Communications Corp. dba CenturyLink Technology Solutions</v>
          </cell>
        </row>
        <row r="117">
          <cell r="A117" t="str">
            <v>Seneca Telephone Company</v>
          </cell>
        </row>
        <row r="118">
          <cell r="A118" t="str">
            <v>Sho-Me Technologies, LLC</v>
          </cell>
        </row>
        <row r="119">
          <cell r="A119" t="str">
            <v>Sinclair Pipeline Company</v>
          </cell>
        </row>
        <row r="120">
          <cell r="A120" t="str">
            <v>Socket Telecom, LLC</v>
          </cell>
        </row>
        <row r="121">
          <cell r="A121" t="str">
            <v>Southern Star Central Gas Pipeline, Inc</v>
          </cell>
        </row>
        <row r="122">
          <cell r="A122" t="str">
            <v>Southwestern Bell Telephone Co-SWBT, P &amp; L LP</v>
          </cell>
        </row>
        <row r="123">
          <cell r="A123" t="str">
            <v>Spectra Communications Group, LLC</v>
          </cell>
        </row>
        <row r="124">
          <cell r="A124" t="str">
            <v>Sprint Communications Company, LP</v>
          </cell>
        </row>
        <row r="125">
          <cell r="A125" t="str">
            <v>Steelville Telephone Exchange, Inc</v>
          </cell>
        </row>
        <row r="126">
          <cell r="A126" t="str">
            <v>Tallgrass Interstate Gas Transmission, LLC</v>
          </cell>
        </row>
        <row r="127">
          <cell r="A127" t="str">
            <v>Terminal Railroad Association of St. Louis</v>
          </cell>
        </row>
        <row r="128">
          <cell r="A128" t="str">
            <v>Texas Eastern Transmission, LP</v>
          </cell>
        </row>
        <row r="129">
          <cell r="A129" t="str">
            <v>The Stoutland Telephone Company</v>
          </cell>
        </row>
        <row r="130">
          <cell r="A130" t="str">
            <v>Time Warner Cable Business, LLC</v>
          </cell>
        </row>
        <row r="131">
          <cell r="A131" t="str">
            <v>TransCanada Keystone Pipeline</v>
          </cell>
        </row>
        <row r="132">
          <cell r="A132" t="str">
            <v>Transource Missouri, LLC</v>
          </cell>
        </row>
        <row r="133">
          <cell r="A133" t="str">
            <v>Union Electric Company dba Ameren Missouri</v>
          </cell>
        </row>
        <row r="134">
          <cell r="A134" t="str">
            <v>Union Pacific Railroad Company</v>
          </cell>
        </row>
        <row r="135">
          <cell r="A135" t="str">
            <v>V &amp; S Railway</v>
          </cell>
        </row>
        <row r="136">
          <cell r="A136" t="str">
            <v>WANRack, LLC</v>
          </cell>
        </row>
        <row r="137">
          <cell r="A137" t="str">
            <v>West Belt Railway LLC</v>
          </cell>
        </row>
        <row r="138">
          <cell r="A138" t="str">
            <v>Windstream Iowa Telecommunication Services, Inc</v>
          </cell>
        </row>
        <row r="139">
          <cell r="A139" t="str">
            <v>Windstream KDL, Inc</v>
          </cell>
        </row>
        <row r="140">
          <cell r="A140" t="str">
            <v>Windstream Missouri, Inc</v>
          </cell>
        </row>
        <row r="141">
          <cell r="A141" t="str">
            <v>Wood River Pipe Lines, LLC</v>
          </cell>
        </row>
        <row r="142">
          <cell r="A142" t="str">
            <v>Zayo Group, LLC</v>
          </cell>
        </row>
      </sheetData>
      <sheetData sheetId="17">
        <row r="1">
          <cell r="A1" t="str">
            <v>Select County Name on Sch 14-1</v>
          </cell>
          <cell r="B1" t="str">
            <v>N/A</v>
          </cell>
        </row>
        <row r="2">
          <cell r="A2" t="str">
            <v>Adair</v>
          </cell>
          <cell r="B2">
            <v>1</v>
          </cell>
        </row>
        <row r="3">
          <cell r="A3" t="str">
            <v>Andrew</v>
          </cell>
          <cell r="B3">
            <v>2</v>
          </cell>
        </row>
        <row r="4">
          <cell r="A4" t="str">
            <v>Atchison</v>
          </cell>
          <cell r="B4">
            <v>3</v>
          </cell>
        </row>
        <row r="5">
          <cell r="A5" t="str">
            <v>Audrain</v>
          </cell>
          <cell r="B5">
            <v>4</v>
          </cell>
        </row>
        <row r="6">
          <cell r="A6" t="str">
            <v>Barry</v>
          </cell>
          <cell r="B6">
            <v>5</v>
          </cell>
        </row>
        <row r="7">
          <cell r="A7" t="str">
            <v>Barton</v>
          </cell>
          <cell r="B7">
            <v>6</v>
          </cell>
        </row>
        <row r="8">
          <cell r="A8" t="str">
            <v>Bates</v>
          </cell>
          <cell r="B8">
            <v>7</v>
          </cell>
        </row>
        <row r="9">
          <cell r="A9" t="str">
            <v>Benton</v>
          </cell>
          <cell r="B9">
            <v>8</v>
          </cell>
        </row>
        <row r="10">
          <cell r="A10" t="str">
            <v>Bollinger</v>
          </cell>
          <cell r="B10">
            <v>9</v>
          </cell>
        </row>
        <row r="11">
          <cell r="A11" t="str">
            <v>Boone</v>
          </cell>
          <cell r="B11">
            <v>10</v>
          </cell>
        </row>
        <row r="12">
          <cell r="A12" t="str">
            <v>Buchanan</v>
          </cell>
          <cell r="B12">
            <v>11</v>
          </cell>
        </row>
        <row r="13">
          <cell r="A13" t="str">
            <v>Butler</v>
          </cell>
          <cell r="B13">
            <v>12</v>
          </cell>
        </row>
        <row r="14">
          <cell r="A14" t="str">
            <v>Caldwell</v>
          </cell>
          <cell r="B14">
            <v>13</v>
          </cell>
        </row>
        <row r="15">
          <cell r="A15" t="str">
            <v>Callaway</v>
          </cell>
          <cell r="B15">
            <v>14</v>
          </cell>
        </row>
        <row r="16">
          <cell r="A16" t="str">
            <v>Camden</v>
          </cell>
          <cell r="B16">
            <v>15</v>
          </cell>
        </row>
        <row r="17">
          <cell r="A17" t="str">
            <v>Cape Girardeau</v>
          </cell>
          <cell r="B17">
            <v>16</v>
          </cell>
        </row>
        <row r="18">
          <cell r="A18" t="str">
            <v>Carroll</v>
          </cell>
          <cell r="B18">
            <v>17</v>
          </cell>
        </row>
        <row r="19">
          <cell r="A19" t="str">
            <v>Carter</v>
          </cell>
          <cell r="B19">
            <v>18</v>
          </cell>
        </row>
        <row r="20">
          <cell r="A20" t="str">
            <v>Cass</v>
          </cell>
          <cell r="B20">
            <v>19</v>
          </cell>
        </row>
        <row r="21">
          <cell r="A21" t="str">
            <v>Cedar</v>
          </cell>
          <cell r="B21">
            <v>20</v>
          </cell>
        </row>
        <row r="22">
          <cell r="A22" t="str">
            <v>Chariton</v>
          </cell>
          <cell r="B22">
            <v>21</v>
          </cell>
        </row>
        <row r="23">
          <cell r="A23" t="str">
            <v>Christian</v>
          </cell>
          <cell r="B23">
            <v>22</v>
          </cell>
        </row>
        <row r="24">
          <cell r="A24" t="str">
            <v>Clark</v>
          </cell>
          <cell r="B24">
            <v>23</v>
          </cell>
        </row>
        <row r="25">
          <cell r="A25" t="str">
            <v>Clay</v>
          </cell>
          <cell r="B25">
            <v>24</v>
          </cell>
        </row>
        <row r="26">
          <cell r="A26" t="str">
            <v>Clinton</v>
          </cell>
          <cell r="B26">
            <v>25</v>
          </cell>
        </row>
        <row r="27">
          <cell r="A27" t="str">
            <v>Cole</v>
          </cell>
          <cell r="B27">
            <v>26</v>
          </cell>
        </row>
        <row r="28">
          <cell r="A28" t="str">
            <v>Cooper</v>
          </cell>
          <cell r="B28">
            <v>27</v>
          </cell>
        </row>
        <row r="29">
          <cell r="A29" t="str">
            <v>Crawford</v>
          </cell>
          <cell r="B29">
            <v>28</v>
          </cell>
        </row>
        <row r="30">
          <cell r="A30" t="str">
            <v>Dade</v>
          </cell>
          <cell r="B30">
            <v>29</v>
          </cell>
        </row>
        <row r="31">
          <cell r="A31" t="str">
            <v>Dallas</v>
          </cell>
          <cell r="B31">
            <v>30</v>
          </cell>
        </row>
        <row r="32">
          <cell r="A32" t="str">
            <v>Daviess</v>
          </cell>
          <cell r="B32">
            <v>31</v>
          </cell>
        </row>
        <row r="33">
          <cell r="A33" t="str">
            <v>Dekalb</v>
          </cell>
          <cell r="B33">
            <v>32</v>
          </cell>
        </row>
        <row r="34">
          <cell r="A34" t="str">
            <v>Dent</v>
          </cell>
          <cell r="B34">
            <v>33</v>
          </cell>
        </row>
        <row r="35">
          <cell r="A35" t="str">
            <v>Douglas</v>
          </cell>
          <cell r="B35">
            <v>34</v>
          </cell>
        </row>
        <row r="36">
          <cell r="A36" t="str">
            <v>Dunklin</v>
          </cell>
          <cell r="B36">
            <v>35</v>
          </cell>
        </row>
        <row r="37">
          <cell r="A37" t="str">
            <v>Franklin</v>
          </cell>
          <cell r="B37">
            <v>36</v>
          </cell>
        </row>
        <row r="38">
          <cell r="A38" t="str">
            <v>Gasconade</v>
          </cell>
          <cell r="B38">
            <v>37</v>
          </cell>
        </row>
        <row r="39">
          <cell r="A39" t="str">
            <v>Gentry</v>
          </cell>
          <cell r="B39">
            <v>38</v>
          </cell>
        </row>
        <row r="40">
          <cell r="A40" t="str">
            <v>Greene</v>
          </cell>
          <cell r="B40">
            <v>39</v>
          </cell>
        </row>
        <row r="41">
          <cell r="A41" t="str">
            <v>Grundy</v>
          </cell>
          <cell r="B41">
            <v>40</v>
          </cell>
        </row>
        <row r="42">
          <cell r="A42" t="str">
            <v>Harrison</v>
          </cell>
          <cell r="B42">
            <v>41</v>
          </cell>
        </row>
        <row r="43">
          <cell r="A43" t="str">
            <v>Henry</v>
          </cell>
          <cell r="B43">
            <v>42</v>
          </cell>
        </row>
        <row r="44">
          <cell r="A44" t="str">
            <v>Hickory</v>
          </cell>
          <cell r="B44">
            <v>43</v>
          </cell>
        </row>
        <row r="45">
          <cell r="A45" t="str">
            <v>Holt</v>
          </cell>
          <cell r="B45">
            <v>44</v>
          </cell>
        </row>
        <row r="46">
          <cell r="A46" t="str">
            <v>Howard</v>
          </cell>
          <cell r="B46">
            <v>45</v>
          </cell>
        </row>
        <row r="47">
          <cell r="A47" t="str">
            <v>Howell</v>
          </cell>
          <cell r="B47">
            <v>46</v>
          </cell>
        </row>
        <row r="48">
          <cell r="A48" t="str">
            <v>Iron</v>
          </cell>
          <cell r="B48">
            <v>47</v>
          </cell>
        </row>
        <row r="49">
          <cell r="A49" t="str">
            <v>Jackson</v>
          </cell>
          <cell r="B49">
            <v>48</v>
          </cell>
        </row>
        <row r="50">
          <cell r="A50" t="str">
            <v>Jasper</v>
          </cell>
          <cell r="B50">
            <v>49</v>
          </cell>
        </row>
        <row r="51">
          <cell r="A51" t="str">
            <v>Jefferson</v>
          </cell>
          <cell r="B51">
            <v>50</v>
          </cell>
        </row>
        <row r="52">
          <cell r="A52" t="str">
            <v>Johnson</v>
          </cell>
          <cell r="B52">
            <v>51</v>
          </cell>
        </row>
        <row r="53">
          <cell r="A53" t="str">
            <v>Knox</v>
          </cell>
          <cell r="B53">
            <v>52</v>
          </cell>
        </row>
        <row r="54">
          <cell r="A54" t="str">
            <v>Laclede</v>
          </cell>
          <cell r="B54">
            <v>53</v>
          </cell>
        </row>
        <row r="55">
          <cell r="A55" t="str">
            <v>Lafayette</v>
          </cell>
          <cell r="B55">
            <v>54</v>
          </cell>
        </row>
        <row r="56">
          <cell r="A56" t="str">
            <v>Lawrence</v>
          </cell>
          <cell r="B56">
            <v>55</v>
          </cell>
        </row>
        <row r="57">
          <cell r="A57" t="str">
            <v>Lewis</v>
          </cell>
          <cell r="B57">
            <v>56</v>
          </cell>
        </row>
        <row r="58">
          <cell r="A58" t="str">
            <v>Lincoln</v>
          </cell>
          <cell r="B58">
            <v>57</v>
          </cell>
        </row>
        <row r="59">
          <cell r="A59" t="str">
            <v>Linn</v>
          </cell>
          <cell r="B59">
            <v>58</v>
          </cell>
        </row>
        <row r="60">
          <cell r="A60" t="str">
            <v>Livingston</v>
          </cell>
          <cell r="B60">
            <v>59</v>
          </cell>
        </row>
        <row r="61">
          <cell r="A61" t="str">
            <v>McDonald</v>
          </cell>
          <cell r="B61">
            <v>60</v>
          </cell>
        </row>
        <row r="62">
          <cell r="A62" t="str">
            <v>Macon</v>
          </cell>
          <cell r="B62">
            <v>61</v>
          </cell>
        </row>
        <row r="63">
          <cell r="A63" t="str">
            <v>Madison</v>
          </cell>
          <cell r="B63">
            <v>62</v>
          </cell>
        </row>
        <row r="64">
          <cell r="A64" t="str">
            <v>Maries</v>
          </cell>
          <cell r="B64">
            <v>63</v>
          </cell>
        </row>
        <row r="65">
          <cell r="A65" t="str">
            <v>Marion</v>
          </cell>
          <cell r="B65">
            <v>64</v>
          </cell>
        </row>
        <row r="66">
          <cell r="A66" t="str">
            <v>Mercer</v>
          </cell>
          <cell r="B66">
            <v>65</v>
          </cell>
        </row>
        <row r="67">
          <cell r="A67" t="str">
            <v>Miller</v>
          </cell>
          <cell r="B67">
            <v>66</v>
          </cell>
        </row>
        <row r="68">
          <cell r="A68" t="str">
            <v>Mississippi</v>
          </cell>
          <cell r="B68">
            <v>67</v>
          </cell>
        </row>
        <row r="69">
          <cell r="A69" t="str">
            <v>Moniteau</v>
          </cell>
          <cell r="B69">
            <v>68</v>
          </cell>
        </row>
        <row r="70">
          <cell r="A70" t="str">
            <v>Monroe</v>
          </cell>
          <cell r="B70">
            <v>69</v>
          </cell>
        </row>
        <row r="71">
          <cell r="A71" t="str">
            <v>Montgomery</v>
          </cell>
          <cell r="B71">
            <v>70</v>
          </cell>
        </row>
        <row r="72">
          <cell r="A72" t="str">
            <v>Morgan</v>
          </cell>
          <cell r="B72">
            <v>71</v>
          </cell>
        </row>
        <row r="73">
          <cell r="A73" t="str">
            <v>New Madrid</v>
          </cell>
          <cell r="B73">
            <v>72</v>
          </cell>
        </row>
        <row r="74">
          <cell r="A74" t="str">
            <v>Newton</v>
          </cell>
          <cell r="B74">
            <v>73</v>
          </cell>
        </row>
        <row r="75">
          <cell r="A75" t="str">
            <v>Nodaway</v>
          </cell>
          <cell r="B75">
            <v>74</v>
          </cell>
        </row>
        <row r="76">
          <cell r="A76" t="str">
            <v>Oregon</v>
          </cell>
          <cell r="B76">
            <v>75</v>
          </cell>
        </row>
        <row r="77">
          <cell r="A77" t="str">
            <v>Osage</v>
          </cell>
          <cell r="B77">
            <v>76</v>
          </cell>
        </row>
        <row r="78">
          <cell r="A78" t="str">
            <v>Ozark</v>
          </cell>
          <cell r="B78">
            <v>77</v>
          </cell>
        </row>
        <row r="79">
          <cell r="A79" t="str">
            <v>Pemiscot</v>
          </cell>
          <cell r="B79">
            <v>78</v>
          </cell>
        </row>
        <row r="80">
          <cell r="A80" t="str">
            <v>Perry</v>
          </cell>
          <cell r="B80">
            <v>79</v>
          </cell>
        </row>
        <row r="81">
          <cell r="A81" t="str">
            <v>Pettis</v>
          </cell>
          <cell r="B81">
            <v>80</v>
          </cell>
        </row>
        <row r="82">
          <cell r="A82" t="str">
            <v>Phelps</v>
          </cell>
          <cell r="B82">
            <v>81</v>
          </cell>
        </row>
        <row r="83">
          <cell r="A83" t="str">
            <v>Pike</v>
          </cell>
          <cell r="B83">
            <v>82</v>
          </cell>
        </row>
        <row r="84">
          <cell r="A84" t="str">
            <v>Platte</v>
          </cell>
          <cell r="B84">
            <v>83</v>
          </cell>
        </row>
        <row r="85">
          <cell r="A85" t="str">
            <v>Polk</v>
          </cell>
          <cell r="B85">
            <v>84</v>
          </cell>
        </row>
        <row r="86">
          <cell r="A86" t="str">
            <v>Pulaski</v>
          </cell>
          <cell r="B86">
            <v>85</v>
          </cell>
        </row>
        <row r="87">
          <cell r="A87" t="str">
            <v>Putnam</v>
          </cell>
          <cell r="B87">
            <v>86</v>
          </cell>
        </row>
        <row r="88">
          <cell r="A88" t="str">
            <v>Ralls</v>
          </cell>
          <cell r="B88">
            <v>87</v>
          </cell>
        </row>
        <row r="89">
          <cell r="A89" t="str">
            <v>Randolph</v>
          </cell>
          <cell r="B89">
            <v>88</v>
          </cell>
        </row>
        <row r="90">
          <cell r="A90" t="str">
            <v>Ray</v>
          </cell>
          <cell r="B90">
            <v>89</v>
          </cell>
        </row>
        <row r="91">
          <cell r="A91" t="str">
            <v>Reynolds</v>
          </cell>
          <cell r="B91">
            <v>90</v>
          </cell>
        </row>
        <row r="92">
          <cell r="A92" t="str">
            <v>Ripley</v>
          </cell>
          <cell r="B92">
            <v>91</v>
          </cell>
        </row>
        <row r="93">
          <cell r="A93" t="str">
            <v>St. Charles</v>
          </cell>
          <cell r="B93">
            <v>92</v>
          </cell>
        </row>
        <row r="94">
          <cell r="A94" t="str">
            <v>St. Clair</v>
          </cell>
          <cell r="B94">
            <v>93</v>
          </cell>
        </row>
        <row r="95">
          <cell r="A95" t="str">
            <v>St. Francois</v>
          </cell>
          <cell r="B95">
            <v>94</v>
          </cell>
        </row>
        <row r="96">
          <cell r="A96" t="str">
            <v>Ste. Genevieve</v>
          </cell>
          <cell r="B96">
            <v>95</v>
          </cell>
        </row>
        <row r="97">
          <cell r="A97" t="str">
            <v>St. Louis</v>
          </cell>
          <cell r="B97">
            <v>96</v>
          </cell>
        </row>
        <row r="98">
          <cell r="A98" t="str">
            <v>Saline</v>
          </cell>
          <cell r="B98">
            <v>97</v>
          </cell>
        </row>
        <row r="99">
          <cell r="A99" t="str">
            <v>Schuyler</v>
          </cell>
          <cell r="B99">
            <v>98</v>
          </cell>
        </row>
        <row r="100">
          <cell r="A100" t="str">
            <v>Scotland</v>
          </cell>
          <cell r="B100">
            <v>99</v>
          </cell>
        </row>
        <row r="101">
          <cell r="A101" t="str">
            <v>Scott</v>
          </cell>
          <cell r="B101">
            <v>100</v>
          </cell>
        </row>
        <row r="102">
          <cell r="A102" t="str">
            <v>Shannon</v>
          </cell>
          <cell r="B102">
            <v>101</v>
          </cell>
        </row>
        <row r="103">
          <cell r="A103" t="str">
            <v>Shelby</v>
          </cell>
          <cell r="B103">
            <v>102</v>
          </cell>
        </row>
        <row r="104">
          <cell r="A104" t="str">
            <v>Stoddard</v>
          </cell>
          <cell r="B104">
            <v>103</v>
          </cell>
        </row>
        <row r="105">
          <cell r="A105" t="str">
            <v>Stone</v>
          </cell>
          <cell r="B105">
            <v>104</v>
          </cell>
        </row>
        <row r="106">
          <cell r="A106" t="str">
            <v>Sullivan</v>
          </cell>
          <cell r="B106">
            <v>105</v>
          </cell>
        </row>
        <row r="107">
          <cell r="A107" t="str">
            <v>Taney</v>
          </cell>
          <cell r="B107">
            <v>106</v>
          </cell>
        </row>
        <row r="108">
          <cell r="A108" t="str">
            <v>Texas</v>
          </cell>
          <cell r="B108">
            <v>107</v>
          </cell>
        </row>
        <row r="109">
          <cell r="A109" t="str">
            <v>Vernon</v>
          </cell>
          <cell r="B109">
            <v>108</v>
          </cell>
        </row>
        <row r="110">
          <cell r="A110" t="str">
            <v>Warren</v>
          </cell>
          <cell r="B110">
            <v>109</v>
          </cell>
        </row>
        <row r="111">
          <cell r="A111" t="str">
            <v>Washington</v>
          </cell>
          <cell r="B111">
            <v>110</v>
          </cell>
        </row>
        <row r="112">
          <cell r="A112" t="str">
            <v>Wayne</v>
          </cell>
          <cell r="B112">
            <v>111</v>
          </cell>
        </row>
        <row r="113">
          <cell r="A113" t="str">
            <v>Webster</v>
          </cell>
          <cell r="B113">
            <v>112</v>
          </cell>
        </row>
        <row r="114">
          <cell r="A114" t="str">
            <v>Worth</v>
          </cell>
          <cell r="B114">
            <v>113</v>
          </cell>
        </row>
        <row r="115">
          <cell r="A115" t="str">
            <v>Wright</v>
          </cell>
          <cell r="B115">
            <v>114</v>
          </cell>
        </row>
        <row r="116">
          <cell r="A116" t="str">
            <v>St. Louis City</v>
          </cell>
          <cell r="B116">
            <v>115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07"/>
  <sheetViews>
    <sheetView showGridLines="0" showRowColHeaders="0" showRuler="0" zoomScaleNormal="100" zoomScalePageLayoutView="150" workbookViewId="0">
      <selection activeCell="A47" sqref="A47:BX88"/>
    </sheetView>
  </sheetViews>
  <sheetFormatPr defaultColWidth="0" defaultRowHeight="0" customHeight="1" zeroHeight="1" x14ac:dyDescent="0.2"/>
  <cols>
    <col min="1" max="77" width="1.28515625" style="124" customWidth="1"/>
    <col min="78" max="80" width="1.28515625" style="124" hidden="1" customWidth="1"/>
    <col min="81" max="81" width="5" style="124" hidden="1" customWidth="1"/>
    <col min="82" max="88" width="0" style="124" hidden="1" customWidth="1"/>
    <col min="89" max="16384" width="1.28515625" style="124" hidden="1"/>
  </cols>
  <sheetData>
    <row r="1" spans="1:88" ht="7.15" customHeight="1" thickTop="1" x14ac:dyDescent="0.25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1"/>
      <c r="BQ1" s="122"/>
      <c r="BR1" s="122"/>
      <c r="BS1" s="122"/>
      <c r="BT1" s="122"/>
      <c r="BU1" s="122"/>
      <c r="BV1" s="122"/>
      <c r="BW1" s="122"/>
      <c r="BX1" s="123"/>
      <c r="BY1" s="111"/>
    </row>
    <row r="2" spans="1:88" ht="7.15" customHeight="1" x14ac:dyDescent="0.25">
      <c r="A2" s="125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212">
        <v>2026</v>
      </c>
      <c r="BQ2" s="212"/>
      <c r="BR2" s="212"/>
      <c r="BS2" s="212"/>
      <c r="BT2" s="212"/>
      <c r="BU2" s="212"/>
      <c r="BV2" s="212"/>
      <c r="BW2" s="212"/>
      <c r="BX2" s="127"/>
      <c r="BY2" s="111"/>
      <c r="CC2" s="124">
        <v>2017</v>
      </c>
      <c r="CD2" s="111"/>
      <c r="CE2" s="111"/>
      <c r="CF2" s="111"/>
      <c r="CG2" s="111"/>
      <c r="CH2" s="111"/>
      <c r="CI2" s="111"/>
      <c r="CJ2" s="111"/>
    </row>
    <row r="3" spans="1:88" ht="7.15" customHeight="1" x14ac:dyDescent="0.25">
      <c r="A3" s="128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10"/>
      <c r="R3" s="110"/>
      <c r="S3" s="110"/>
      <c r="T3" s="110"/>
      <c r="U3" s="110"/>
      <c r="V3" s="110"/>
      <c r="W3" s="110"/>
      <c r="X3" s="110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212"/>
      <c r="BQ3" s="212"/>
      <c r="BR3" s="212"/>
      <c r="BS3" s="212"/>
      <c r="BT3" s="212"/>
      <c r="BU3" s="212"/>
      <c r="BV3" s="212"/>
      <c r="BW3" s="212"/>
      <c r="BX3" s="127"/>
      <c r="BY3" s="111"/>
      <c r="CC3" s="124">
        <v>2018</v>
      </c>
      <c r="CD3" s="111"/>
      <c r="CE3" s="111"/>
      <c r="CF3" s="111"/>
      <c r="CG3" s="111"/>
      <c r="CH3" s="111"/>
      <c r="CI3" s="111"/>
      <c r="CJ3" s="111"/>
    </row>
    <row r="4" spans="1:88" ht="7.15" customHeight="1" x14ac:dyDescent="0.25">
      <c r="A4" s="125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212"/>
      <c r="BQ4" s="212"/>
      <c r="BR4" s="212"/>
      <c r="BS4" s="212"/>
      <c r="BT4" s="212"/>
      <c r="BU4" s="212"/>
      <c r="BV4" s="212"/>
      <c r="BW4" s="212"/>
      <c r="BX4" s="127"/>
      <c r="BY4" s="111"/>
      <c r="CC4" s="124">
        <v>2019</v>
      </c>
      <c r="CD4" s="111"/>
      <c r="CE4" s="111"/>
      <c r="CF4" s="111"/>
      <c r="CG4" s="111"/>
      <c r="CH4" s="111"/>
      <c r="CI4" s="111"/>
      <c r="CJ4" s="111"/>
    </row>
    <row r="5" spans="1:88" ht="7.15" customHeight="1" x14ac:dyDescent="0.25">
      <c r="A5" s="125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213" t="s">
        <v>207</v>
      </c>
      <c r="BQ5" s="214"/>
      <c r="BR5" s="214"/>
      <c r="BS5" s="214"/>
      <c r="BT5" s="214"/>
      <c r="BU5" s="214"/>
      <c r="BV5" s="214"/>
      <c r="BW5" s="214"/>
      <c r="BX5" s="130"/>
      <c r="BY5" s="111"/>
      <c r="CC5" s="124">
        <v>2020</v>
      </c>
      <c r="CD5" s="111"/>
      <c r="CE5" s="111"/>
      <c r="CF5" s="111"/>
      <c r="CG5" s="111"/>
      <c r="CH5" s="111"/>
      <c r="CI5" s="111"/>
      <c r="CJ5" s="111"/>
    </row>
    <row r="6" spans="1:88" ht="7.15" customHeight="1" x14ac:dyDescent="0.25">
      <c r="A6" s="125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214"/>
      <c r="BQ6" s="214"/>
      <c r="BR6" s="214"/>
      <c r="BS6" s="214"/>
      <c r="BT6" s="214"/>
      <c r="BU6" s="214"/>
      <c r="BV6" s="214"/>
      <c r="BW6" s="214"/>
      <c r="BX6" s="130"/>
      <c r="BY6" s="111"/>
      <c r="CC6" s="124">
        <v>2021</v>
      </c>
      <c r="CD6" s="111"/>
      <c r="CE6" s="111"/>
      <c r="CF6" s="111"/>
      <c r="CG6" s="111"/>
      <c r="CH6" s="111"/>
      <c r="CI6" s="111"/>
      <c r="CJ6" s="111"/>
    </row>
    <row r="7" spans="1:88" ht="7.15" customHeight="1" x14ac:dyDescent="0.25">
      <c r="A7" s="125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214"/>
      <c r="BQ7" s="214"/>
      <c r="BR7" s="214"/>
      <c r="BS7" s="214"/>
      <c r="BT7" s="214"/>
      <c r="BU7" s="214"/>
      <c r="BV7" s="214"/>
      <c r="BW7" s="214"/>
      <c r="BX7" s="130"/>
      <c r="BY7" s="111"/>
      <c r="CC7" s="124">
        <v>2022</v>
      </c>
      <c r="CD7" s="111"/>
      <c r="CE7" s="111"/>
      <c r="CF7" s="111"/>
      <c r="CG7" s="111"/>
      <c r="CH7" s="111"/>
      <c r="CI7" s="111"/>
      <c r="CJ7" s="111"/>
    </row>
    <row r="8" spans="1:88" ht="7.15" customHeight="1" x14ac:dyDescent="0.25">
      <c r="A8" s="125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31"/>
      <c r="BY8" s="111"/>
      <c r="CC8" s="124">
        <v>2023</v>
      </c>
      <c r="CD8" s="111"/>
      <c r="CE8" s="111"/>
      <c r="CF8" s="111"/>
      <c r="CG8" s="111"/>
      <c r="CH8" s="111"/>
      <c r="CI8" s="111"/>
      <c r="CJ8" s="111"/>
    </row>
    <row r="9" spans="1:88" ht="7.15" customHeight="1" x14ac:dyDescent="0.25">
      <c r="A9" s="125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31"/>
      <c r="BY9" s="111"/>
      <c r="CC9" s="124">
        <v>2024</v>
      </c>
      <c r="CD9" s="111"/>
      <c r="CE9" s="111"/>
      <c r="CF9" s="111"/>
      <c r="CG9" s="111"/>
      <c r="CH9" s="111"/>
      <c r="CI9" s="111"/>
      <c r="CJ9" s="111"/>
    </row>
    <row r="10" spans="1:88" ht="7.15" customHeight="1" x14ac:dyDescent="0.25">
      <c r="A10" s="125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31"/>
      <c r="BY10" s="111"/>
      <c r="CC10" s="124">
        <v>2025</v>
      </c>
      <c r="CD10" s="111"/>
      <c r="CE10" s="111"/>
      <c r="CF10" s="111"/>
      <c r="CG10" s="111"/>
      <c r="CH10" s="111"/>
      <c r="CI10" s="111"/>
      <c r="CJ10" s="111"/>
    </row>
    <row r="11" spans="1:88" ht="7.15" customHeight="1" x14ac:dyDescent="0.25">
      <c r="A11" s="125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31"/>
      <c r="BY11" s="111"/>
      <c r="CC11" s="124">
        <v>2026</v>
      </c>
      <c r="CD11" s="111"/>
      <c r="CE11" s="111"/>
      <c r="CF11" s="111"/>
      <c r="CG11" s="111"/>
      <c r="CH11" s="111"/>
      <c r="CI11" s="111"/>
      <c r="CJ11" s="111"/>
    </row>
    <row r="12" spans="1:88" ht="7.15" customHeight="1" x14ac:dyDescent="0.25">
      <c r="A12" s="125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31"/>
      <c r="BY12" s="111"/>
      <c r="CD12" s="111"/>
      <c r="CE12" s="111"/>
      <c r="CF12" s="111"/>
      <c r="CG12" s="111"/>
      <c r="CH12" s="111"/>
      <c r="CI12" s="111"/>
      <c r="CJ12" s="111"/>
    </row>
    <row r="13" spans="1:88" ht="7.15" customHeight="1" x14ac:dyDescent="0.25">
      <c r="A13" s="125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31"/>
      <c r="BY13" s="111"/>
      <c r="CD13" s="111"/>
      <c r="CE13" s="111"/>
      <c r="CF13" s="111"/>
      <c r="CG13" s="111"/>
      <c r="CH13" s="111"/>
      <c r="CI13" s="111"/>
      <c r="CJ13" s="111"/>
    </row>
    <row r="14" spans="1:88" ht="7.15" customHeight="1" x14ac:dyDescent="0.25">
      <c r="A14" s="125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31"/>
      <c r="BY14" s="111"/>
      <c r="CD14" s="111"/>
      <c r="CE14" s="111"/>
      <c r="CF14" s="111"/>
      <c r="CG14" s="111"/>
      <c r="CH14" s="111"/>
      <c r="CI14" s="111"/>
      <c r="CJ14" s="111"/>
    </row>
    <row r="15" spans="1:88" ht="7.15" customHeight="1" x14ac:dyDescent="0.25">
      <c r="A15" s="125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31"/>
      <c r="BY15" s="111"/>
      <c r="CD15" s="111"/>
      <c r="CE15" s="111"/>
      <c r="CF15" s="111"/>
      <c r="CG15" s="111"/>
      <c r="CH15" s="111"/>
      <c r="CI15" s="111"/>
      <c r="CJ15" s="111"/>
    </row>
    <row r="16" spans="1:88" ht="7.15" customHeight="1" x14ac:dyDescent="0.25">
      <c r="A16" s="125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31"/>
      <c r="BY16" s="111"/>
      <c r="CD16" s="111"/>
      <c r="CE16" s="111"/>
      <c r="CF16" s="111"/>
      <c r="CG16" s="111"/>
      <c r="CH16" s="111"/>
      <c r="CI16" s="111"/>
      <c r="CJ16" s="111"/>
    </row>
    <row r="17" spans="1:77" ht="7.15" customHeight="1" x14ac:dyDescent="0.25">
      <c r="A17" s="215" t="s">
        <v>324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H17" s="216"/>
      <c r="BI17" s="216"/>
      <c r="BJ17" s="216"/>
      <c r="BK17" s="216"/>
      <c r="BL17" s="216"/>
      <c r="BM17" s="216"/>
      <c r="BN17" s="216"/>
      <c r="BO17" s="216"/>
      <c r="BP17" s="216"/>
      <c r="BQ17" s="216"/>
      <c r="BR17" s="216"/>
      <c r="BS17" s="216"/>
      <c r="BT17" s="216"/>
      <c r="BU17" s="216"/>
      <c r="BV17" s="216"/>
      <c r="BW17" s="216"/>
      <c r="BX17" s="210"/>
      <c r="BY17" s="111"/>
    </row>
    <row r="18" spans="1:77" ht="7.15" customHeight="1" x14ac:dyDescent="0.25">
      <c r="A18" s="211"/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  <c r="BC18" s="216"/>
      <c r="BD18" s="216"/>
      <c r="BE18" s="216"/>
      <c r="BF18" s="216"/>
      <c r="BG18" s="216"/>
      <c r="BH18" s="216"/>
      <c r="BI18" s="216"/>
      <c r="BJ18" s="216"/>
      <c r="BK18" s="216"/>
      <c r="BL18" s="216"/>
      <c r="BM18" s="216"/>
      <c r="BN18" s="216"/>
      <c r="BO18" s="216"/>
      <c r="BP18" s="216"/>
      <c r="BQ18" s="216"/>
      <c r="BR18" s="216"/>
      <c r="BS18" s="216"/>
      <c r="BT18" s="216"/>
      <c r="BU18" s="216"/>
      <c r="BV18" s="216"/>
      <c r="BW18" s="216"/>
      <c r="BX18" s="210"/>
      <c r="BY18" s="111"/>
    </row>
    <row r="19" spans="1:77" ht="7.15" customHeight="1" x14ac:dyDescent="0.25">
      <c r="A19" s="211"/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D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10"/>
      <c r="BY19" s="111"/>
    </row>
    <row r="20" spans="1:77" ht="7.15" customHeight="1" x14ac:dyDescent="0.25">
      <c r="A20" s="211"/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0"/>
      <c r="BY20" s="111"/>
    </row>
    <row r="21" spans="1:77" ht="7.15" customHeight="1" x14ac:dyDescent="0.25">
      <c r="A21" s="211"/>
      <c r="B21" s="216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0"/>
      <c r="BY21" s="111"/>
    </row>
    <row r="22" spans="1:77" ht="7.15" customHeight="1" x14ac:dyDescent="0.25">
      <c r="A22" s="211"/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0"/>
      <c r="BY22" s="111"/>
    </row>
    <row r="23" spans="1:77" ht="7.15" customHeight="1" x14ac:dyDescent="0.25">
      <c r="A23" s="211"/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0"/>
      <c r="BY23" s="111"/>
    </row>
    <row r="24" spans="1:77" ht="7.15" customHeight="1" x14ac:dyDescent="0.25">
      <c r="A24" s="211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0"/>
      <c r="BY24" s="111"/>
    </row>
    <row r="25" spans="1:77" ht="7.15" customHeight="1" x14ac:dyDescent="0.25">
      <c r="A25" s="211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0"/>
      <c r="BY25" s="111"/>
    </row>
    <row r="26" spans="1:77" ht="7.15" customHeight="1" x14ac:dyDescent="0.25">
      <c r="A26" s="211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0"/>
      <c r="BY26" s="111"/>
    </row>
    <row r="27" spans="1:77" ht="7.15" customHeight="1" x14ac:dyDescent="0.25">
      <c r="A27" s="211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0"/>
      <c r="BY27" s="111"/>
    </row>
    <row r="28" spans="1:77" ht="7.15" customHeight="1" x14ac:dyDescent="0.25">
      <c r="A28" s="211"/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0"/>
      <c r="BY28" s="111"/>
    </row>
    <row r="29" spans="1:77" ht="7.15" customHeight="1" x14ac:dyDescent="0.25">
      <c r="A29" s="211"/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0"/>
      <c r="BY29" s="111"/>
    </row>
    <row r="30" spans="1:77" ht="7.15" customHeight="1" x14ac:dyDescent="0.2">
      <c r="A30" s="132"/>
      <c r="BX30" s="131"/>
    </row>
    <row r="31" spans="1:77" ht="7.15" customHeight="1" x14ac:dyDescent="0.2">
      <c r="A31" s="132"/>
      <c r="BX31" s="131"/>
    </row>
    <row r="32" spans="1:77" ht="7.15" customHeight="1" x14ac:dyDescent="0.2">
      <c r="A32" s="132"/>
      <c r="BX32" s="131"/>
    </row>
    <row r="33" spans="1:77" ht="7.15" customHeight="1" x14ac:dyDescent="0.2">
      <c r="A33" s="132"/>
      <c r="BX33" s="131"/>
    </row>
    <row r="34" spans="1:77" ht="7.15" customHeight="1" x14ac:dyDescent="0.2">
      <c r="A34" s="132"/>
      <c r="BX34" s="131"/>
    </row>
    <row r="35" spans="1:77" ht="7.15" customHeight="1" x14ac:dyDescent="0.2">
      <c r="A35" s="132"/>
      <c r="BX35" s="131"/>
    </row>
    <row r="36" spans="1:77" ht="7.15" customHeight="1" x14ac:dyDescent="0.2">
      <c r="A36" s="132"/>
      <c r="H36" s="217" t="s">
        <v>1</v>
      </c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9"/>
      <c r="AM36" s="223" t="s">
        <v>208</v>
      </c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4"/>
      <c r="BQ36" s="225"/>
      <c r="BX36" s="131"/>
    </row>
    <row r="37" spans="1:77" ht="7.15" customHeight="1" x14ac:dyDescent="0.2">
      <c r="A37" s="132"/>
      <c r="H37" s="220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2"/>
      <c r="AM37" s="226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8"/>
      <c r="BX37" s="131"/>
    </row>
    <row r="38" spans="1:77" ht="7.15" customHeight="1" x14ac:dyDescent="0.2">
      <c r="A38" s="132"/>
      <c r="H38" s="229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  <c r="AG38" s="230"/>
      <c r="AH38" s="230"/>
      <c r="AI38" s="230"/>
      <c r="AJ38" s="230"/>
      <c r="AK38" s="230"/>
      <c r="AL38" s="231"/>
      <c r="AM38" s="238" t="str">
        <f>IF(H38="","",VLOOKUP(H38,Company_Name!A1:B55,2,FALSE))</f>
        <v/>
      </c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9"/>
      <c r="BX38" s="131"/>
    </row>
    <row r="39" spans="1:77" ht="7.15" customHeight="1" x14ac:dyDescent="0.2">
      <c r="A39" s="132"/>
      <c r="H39" s="232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4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9"/>
      <c r="BX39" s="131"/>
    </row>
    <row r="40" spans="1:77" ht="7.15" customHeight="1" x14ac:dyDescent="0.2">
      <c r="A40" s="132"/>
      <c r="H40" s="235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7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0"/>
      <c r="BB40" s="240"/>
      <c r="BC40" s="240"/>
      <c r="BD40" s="240"/>
      <c r="BE40" s="240"/>
      <c r="BF40" s="240"/>
      <c r="BG40" s="240"/>
      <c r="BH40" s="240"/>
      <c r="BI40" s="240"/>
      <c r="BJ40" s="240"/>
      <c r="BK40" s="240"/>
      <c r="BL40" s="240"/>
      <c r="BM40" s="240"/>
      <c r="BN40" s="240"/>
      <c r="BO40" s="240"/>
      <c r="BP40" s="240"/>
      <c r="BQ40" s="241"/>
      <c r="BX40" s="131"/>
    </row>
    <row r="41" spans="1:77" ht="7.15" customHeight="1" x14ac:dyDescent="0.2">
      <c r="A41" s="132"/>
      <c r="BX41" s="131"/>
    </row>
    <row r="42" spans="1:77" ht="7.15" customHeight="1" x14ac:dyDescent="0.2">
      <c r="A42" s="132"/>
      <c r="BX42" s="131"/>
    </row>
    <row r="43" spans="1:77" ht="7.15" customHeight="1" x14ac:dyDescent="0.25">
      <c r="A43" s="133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204" t="s">
        <v>209</v>
      </c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6">
        <f>$BP$2-1</f>
        <v>2025</v>
      </c>
      <c r="AY43" s="207"/>
      <c r="AZ43" s="207"/>
      <c r="BA43" s="207"/>
      <c r="BB43" s="207"/>
      <c r="BC43" s="207"/>
      <c r="BD43" s="207"/>
      <c r="BE43" s="207"/>
      <c r="BF43" s="207"/>
      <c r="BG43" s="207"/>
      <c r="BR43" s="134"/>
      <c r="BS43" s="134"/>
      <c r="BT43" s="134"/>
      <c r="BU43" s="134"/>
      <c r="BV43" s="134"/>
      <c r="BW43" s="134"/>
      <c r="BX43" s="135"/>
      <c r="BY43" s="111"/>
    </row>
    <row r="44" spans="1:77" ht="7.15" customHeight="1" x14ac:dyDescent="0.25">
      <c r="A44" s="136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R44" s="134"/>
      <c r="BS44" s="134"/>
      <c r="BT44" s="134"/>
      <c r="BU44" s="134"/>
      <c r="BV44" s="134"/>
      <c r="BW44" s="134"/>
      <c r="BX44" s="135"/>
      <c r="BY44" s="111"/>
    </row>
    <row r="45" spans="1:77" ht="7.15" customHeight="1" x14ac:dyDescent="0.25">
      <c r="A45" s="137"/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  <c r="BI45" s="138"/>
      <c r="BJ45" s="138"/>
      <c r="BK45" s="138"/>
      <c r="BL45" s="138"/>
      <c r="BM45" s="138"/>
      <c r="BN45" s="138"/>
      <c r="BO45" s="138"/>
      <c r="BP45" s="138"/>
      <c r="BQ45" s="138"/>
      <c r="BR45" s="138"/>
      <c r="BS45" s="138"/>
      <c r="BT45" s="138"/>
      <c r="BU45" s="138"/>
      <c r="BV45" s="138"/>
      <c r="BW45" s="138"/>
      <c r="BX45" s="139"/>
      <c r="BY45" s="111"/>
    </row>
    <row r="46" spans="1:77" ht="7.15" customHeight="1" x14ac:dyDescent="0.25">
      <c r="A46" s="137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  <c r="BI46" s="138"/>
      <c r="BJ46" s="138"/>
      <c r="BK46" s="138"/>
      <c r="BL46" s="138"/>
      <c r="BM46" s="138"/>
      <c r="BN46" s="138"/>
      <c r="BO46" s="138"/>
      <c r="BP46" s="138"/>
      <c r="BQ46" s="138"/>
      <c r="BR46" s="138"/>
      <c r="BS46" s="138"/>
      <c r="BT46" s="138"/>
      <c r="BU46" s="138"/>
      <c r="BV46" s="138"/>
      <c r="BW46" s="138"/>
      <c r="BX46" s="139"/>
      <c r="BY46" s="111"/>
    </row>
    <row r="47" spans="1:77" ht="7.15" customHeight="1" x14ac:dyDescent="0.2">
      <c r="A47" s="208" t="s">
        <v>210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09"/>
      <c r="BM47" s="209"/>
      <c r="BN47" s="209"/>
      <c r="BO47" s="209"/>
      <c r="BP47" s="209"/>
      <c r="BQ47" s="209"/>
      <c r="BR47" s="209"/>
      <c r="BS47" s="209"/>
      <c r="BT47" s="209"/>
      <c r="BU47" s="209"/>
      <c r="BV47" s="209"/>
      <c r="BW47" s="209"/>
      <c r="BX47" s="210"/>
      <c r="BY47" s="140"/>
    </row>
    <row r="48" spans="1:77" ht="7.15" customHeight="1" x14ac:dyDescent="0.2">
      <c r="A48" s="211"/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09"/>
      <c r="BN48" s="209"/>
      <c r="BO48" s="209"/>
      <c r="BP48" s="209"/>
      <c r="BQ48" s="209"/>
      <c r="BR48" s="209"/>
      <c r="BS48" s="209"/>
      <c r="BT48" s="209"/>
      <c r="BU48" s="209"/>
      <c r="BV48" s="209"/>
      <c r="BW48" s="209"/>
      <c r="BX48" s="210"/>
      <c r="BY48" s="140"/>
    </row>
    <row r="49" spans="1:77" ht="7.15" customHeight="1" x14ac:dyDescent="0.2">
      <c r="A49" s="211"/>
      <c r="B49" s="209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  <c r="BI49" s="209"/>
      <c r="BJ49" s="209"/>
      <c r="BK49" s="209"/>
      <c r="BL49" s="209"/>
      <c r="BM49" s="209"/>
      <c r="BN49" s="209"/>
      <c r="BO49" s="209"/>
      <c r="BP49" s="209"/>
      <c r="BQ49" s="209"/>
      <c r="BR49" s="209"/>
      <c r="BS49" s="209"/>
      <c r="BT49" s="209"/>
      <c r="BU49" s="209"/>
      <c r="BV49" s="209"/>
      <c r="BW49" s="209"/>
      <c r="BX49" s="210"/>
      <c r="BY49" s="140"/>
    </row>
    <row r="50" spans="1:77" ht="7.15" customHeight="1" x14ac:dyDescent="0.2">
      <c r="A50" s="211"/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  <c r="BI50" s="209"/>
      <c r="BJ50" s="209"/>
      <c r="BK50" s="209"/>
      <c r="BL50" s="209"/>
      <c r="BM50" s="209"/>
      <c r="BN50" s="209"/>
      <c r="BO50" s="209"/>
      <c r="BP50" s="209"/>
      <c r="BQ50" s="209"/>
      <c r="BR50" s="209"/>
      <c r="BS50" s="209"/>
      <c r="BT50" s="209"/>
      <c r="BU50" s="209"/>
      <c r="BV50" s="209"/>
      <c r="BW50" s="209"/>
      <c r="BX50" s="210"/>
      <c r="BY50" s="140"/>
    </row>
    <row r="51" spans="1:77" ht="7.15" customHeight="1" x14ac:dyDescent="0.2">
      <c r="A51" s="211"/>
      <c r="B51" s="209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  <c r="BI51" s="209"/>
      <c r="BJ51" s="209"/>
      <c r="BK51" s="209"/>
      <c r="BL51" s="209"/>
      <c r="BM51" s="209"/>
      <c r="BN51" s="209"/>
      <c r="BO51" s="209"/>
      <c r="BP51" s="209"/>
      <c r="BQ51" s="209"/>
      <c r="BR51" s="209"/>
      <c r="BS51" s="209"/>
      <c r="BT51" s="209"/>
      <c r="BU51" s="209"/>
      <c r="BV51" s="209"/>
      <c r="BW51" s="209"/>
      <c r="BX51" s="210"/>
      <c r="BY51" s="140"/>
    </row>
    <row r="52" spans="1:77" ht="7.15" customHeight="1" x14ac:dyDescent="0.2">
      <c r="A52" s="211"/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  <c r="BI52" s="209"/>
      <c r="BJ52" s="209"/>
      <c r="BK52" s="209"/>
      <c r="BL52" s="209"/>
      <c r="BM52" s="209"/>
      <c r="BN52" s="209"/>
      <c r="BO52" s="209"/>
      <c r="BP52" s="209"/>
      <c r="BQ52" s="209"/>
      <c r="BR52" s="209"/>
      <c r="BS52" s="209"/>
      <c r="BT52" s="209"/>
      <c r="BU52" s="209"/>
      <c r="BV52" s="209"/>
      <c r="BW52" s="209"/>
      <c r="BX52" s="210"/>
      <c r="BY52" s="140"/>
    </row>
    <row r="53" spans="1:77" ht="7.15" customHeight="1" x14ac:dyDescent="0.2">
      <c r="A53" s="211"/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09"/>
      <c r="Z53" s="209"/>
      <c r="AA53" s="209"/>
      <c r="AB53" s="209"/>
      <c r="AC53" s="209"/>
      <c r="AD53" s="209"/>
      <c r="AE53" s="209"/>
      <c r="AF53" s="209"/>
      <c r="AG53" s="209"/>
      <c r="AH53" s="209"/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  <c r="BI53" s="209"/>
      <c r="BJ53" s="209"/>
      <c r="BK53" s="209"/>
      <c r="BL53" s="209"/>
      <c r="BM53" s="209"/>
      <c r="BN53" s="209"/>
      <c r="BO53" s="209"/>
      <c r="BP53" s="209"/>
      <c r="BQ53" s="209"/>
      <c r="BR53" s="209"/>
      <c r="BS53" s="209"/>
      <c r="BT53" s="209"/>
      <c r="BU53" s="209"/>
      <c r="BV53" s="209"/>
      <c r="BW53" s="209"/>
      <c r="BX53" s="210"/>
      <c r="BY53" s="140"/>
    </row>
    <row r="54" spans="1:77" ht="7.15" customHeight="1" x14ac:dyDescent="0.2">
      <c r="A54" s="211"/>
      <c r="B54" s="209"/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/>
      <c r="AC54" s="209"/>
      <c r="AD54" s="209"/>
      <c r="AE54" s="209"/>
      <c r="AF54" s="209"/>
      <c r="AG54" s="209"/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  <c r="BI54" s="209"/>
      <c r="BJ54" s="209"/>
      <c r="BK54" s="209"/>
      <c r="BL54" s="209"/>
      <c r="BM54" s="209"/>
      <c r="BN54" s="209"/>
      <c r="BO54" s="209"/>
      <c r="BP54" s="209"/>
      <c r="BQ54" s="209"/>
      <c r="BR54" s="209"/>
      <c r="BS54" s="209"/>
      <c r="BT54" s="209"/>
      <c r="BU54" s="209"/>
      <c r="BV54" s="209"/>
      <c r="BW54" s="209"/>
      <c r="BX54" s="210"/>
      <c r="BY54" s="140"/>
    </row>
    <row r="55" spans="1:77" ht="7.15" customHeight="1" x14ac:dyDescent="0.2">
      <c r="A55" s="211"/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  <c r="AH55" s="209"/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  <c r="BI55" s="209"/>
      <c r="BJ55" s="209"/>
      <c r="BK55" s="209"/>
      <c r="BL55" s="209"/>
      <c r="BM55" s="209"/>
      <c r="BN55" s="209"/>
      <c r="BO55" s="209"/>
      <c r="BP55" s="209"/>
      <c r="BQ55" s="209"/>
      <c r="BR55" s="209"/>
      <c r="BS55" s="209"/>
      <c r="BT55" s="209"/>
      <c r="BU55" s="209"/>
      <c r="BV55" s="209"/>
      <c r="BW55" s="209"/>
      <c r="BX55" s="210"/>
      <c r="BY55" s="140"/>
    </row>
    <row r="56" spans="1:77" ht="7.15" customHeight="1" x14ac:dyDescent="0.2">
      <c r="A56" s="211"/>
      <c r="B56" s="209"/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  <c r="BI56" s="209"/>
      <c r="BJ56" s="209"/>
      <c r="BK56" s="209"/>
      <c r="BL56" s="209"/>
      <c r="BM56" s="209"/>
      <c r="BN56" s="209"/>
      <c r="BO56" s="209"/>
      <c r="BP56" s="209"/>
      <c r="BQ56" s="209"/>
      <c r="BR56" s="209"/>
      <c r="BS56" s="209"/>
      <c r="BT56" s="209"/>
      <c r="BU56" s="209"/>
      <c r="BV56" s="209"/>
      <c r="BW56" s="209"/>
      <c r="BX56" s="210"/>
      <c r="BY56" s="140"/>
    </row>
    <row r="57" spans="1:77" ht="7.15" customHeight="1" x14ac:dyDescent="0.2">
      <c r="A57" s="211"/>
      <c r="B57" s="209"/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  <c r="BI57" s="209"/>
      <c r="BJ57" s="209"/>
      <c r="BK57" s="209"/>
      <c r="BL57" s="209"/>
      <c r="BM57" s="209"/>
      <c r="BN57" s="209"/>
      <c r="BO57" s="209"/>
      <c r="BP57" s="209"/>
      <c r="BQ57" s="209"/>
      <c r="BR57" s="209"/>
      <c r="BS57" s="209"/>
      <c r="BT57" s="209"/>
      <c r="BU57" s="209"/>
      <c r="BV57" s="209"/>
      <c r="BW57" s="209"/>
      <c r="BX57" s="210"/>
      <c r="BY57" s="140"/>
    </row>
    <row r="58" spans="1:77" ht="7.15" customHeight="1" x14ac:dyDescent="0.2">
      <c r="A58" s="211"/>
      <c r="B58" s="209"/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  <c r="BI58" s="209"/>
      <c r="BJ58" s="209"/>
      <c r="BK58" s="209"/>
      <c r="BL58" s="209"/>
      <c r="BM58" s="209"/>
      <c r="BN58" s="209"/>
      <c r="BO58" s="209"/>
      <c r="BP58" s="209"/>
      <c r="BQ58" s="209"/>
      <c r="BR58" s="209"/>
      <c r="BS58" s="209"/>
      <c r="BT58" s="209"/>
      <c r="BU58" s="209"/>
      <c r="BV58" s="209"/>
      <c r="BW58" s="209"/>
      <c r="BX58" s="210"/>
      <c r="BY58" s="140"/>
    </row>
    <row r="59" spans="1:77" ht="7.15" customHeight="1" x14ac:dyDescent="0.2">
      <c r="A59" s="211"/>
      <c r="B59" s="209"/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9"/>
      <c r="Z59" s="209"/>
      <c r="AA59" s="209"/>
      <c r="AB59" s="209"/>
      <c r="AC59" s="209"/>
      <c r="AD59" s="209"/>
      <c r="AE59" s="209"/>
      <c r="AF59" s="209"/>
      <c r="AG59" s="209"/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  <c r="BI59" s="209"/>
      <c r="BJ59" s="209"/>
      <c r="BK59" s="209"/>
      <c r="BL59" s="209"/>
      <c r="BM59" s="209"/>
      <c r="BN59" s="209"/>
      <c r="BO59" s="209"/>
      <c r="BP59" s="209"/>
      <c r="BQ59" s="209"/>
      <c r="BR59" s="209"/>
      <c r="BS59" s="209"/>
      <c r="BT59" s="209"/>
      <c r="BU59" s="209"/>
      <c r="BV59" s="209"/>
      <c r="BW59" s="209"/>
      <c r="BX59" s="210"/>
      <c r="BY59" s="140"/>
    </row>
    <row r="60" spans="1:77" ht="7.15" customHeight="1" x14ac:dyDescent="0.2">
      <c r="A60" s="211"/>
      <c r="B60" s="209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  <c r="BI60" s="209"/>
      <c r="BJ60" s="209"/>
      <c r="BK60" s="209"/>
      <c r="BL60" s="209"/>
      <c r="BM60" s="209"/>
      <c r="BN60" s="209"/>
      <c r="BO60" s="209"/>
      <c r="BP60" s="209"/>
      <c r="BQ60" s="209"/>
      <c r="BR60" s="209"/>
      <c r="BS60" s="209"/>
      <c r="BT60" s="209"/>
      <c r="BU60" s="209"/>
      <c r="BV60" s="209"/>
      <c r="BW60" s="209"/>
      <c r="BX60" s="210"/>
      <c r="BY60" s="140"/>
    </row>
    <row r="61" spans="1:77" ht="7.15" customHeight="1" x14ac:dyDescent="0.2">
      <c r="A61" s="211"/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09"/>
      <c r="BN61" s="209"/>
      <c r="BO61" s="209"/>
      <c r="BP61" s="209"/>
      <c r="BQ61" s="209"/>
      <c r="BR61" s="209"/>
      <c r="BS61" s="209"/>
      <c r="BT61" s="209"/>
      <c r="BU61" s="209"/>
      <c r="BV61" s="209"/>
      <c r="BW61" s="209"/>
      <c r="BX61" s="210"/>
      <c r="BY61" s="140"/>
    </row>
    <row r="62" spans="1:77" ht="7.15" customHeight="1" x14ac:dyDescent="0.2">
      <c r="A62" s="211"/>
      <c r="B62" s="209"/>
      <c r="C62" s="209"/>
      <c r="D62" s="209"/>
      <c r="E62" s="209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09"/>
      <c r="BN62" s="209"/>
      <c r="BO62" s="209"/>
      <c r="BP62" s="209"/>
      <c r="BQ62" s="209"/>
      <c r="BR62" s="209"/>
      <c r="BS62" s="209"/>
      <c r="BT62" s="209"/>
      <c r="BU62" s="209"/>
      <c r="BV62" s="209"/>
      <c r="BW62" s="209"/>
      <c r="BX62" s="210"/>
      <c r="BY62" s="140"/>
    </row>
    <row r="63" spans="1:77" ht="7.15" customHeight="1" x14ac:dyDescent="0.2">
      <c r="A63" s="211"/>
      <c r="B63" s="209"/>
      <c r="C63" s="209"/>
      <c r="D63" s="209"/>
      <c r="E63" s="209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09"/>
      <c r="BN63" s="209"/>
      <c r="BO63" s="209"/>
      <c r="BP63" s="209"/>
      <c r="BQ63" s="209"/>
      <c r="BR63" s="209"/>
      <c r="BS63" s="209"/>
      <c r="BT63" s="209"/>
      <c r="BU63" s="209"/>
      <c r="BV63" s="209"/>
      <c r="BW63" s="209"/>
      <c r="BX63" s="210"/>
      <c r="BY63" s="140"/>
    </row>
    <row r="64" spans="1:77" ht="7.15" customHeight="1" x14ac:dyDescent="0.2">
      <c r="A64" s="211"/>
      <c r="B64" s="209"/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09"/>
      <c r="BN64" s="209"/>
      <c r="BO64" s="209"/>
      <c r="BP64" s="209"/>
      <c r="BQ64" s="209"/>
      <c r="BR64" s="209"/>
      <c r="BS64" s="209"/>
      <c r="BT64" s="209"/>
      <c r="BU64" s="209"/>
      <c r="BV64" s="209"/>
      <c r="BW64" s="209"/>
      <c r="BX64" s="210"/>
      <c r="BY64" s="140"/>
    </row>
    <row r="65" spans="1:77" ht="7.15" customHeight="1" x14ac:dyDescent="0.2">
      <c r="A65" s="211"/>
      <c r="B65" s="209"/>
      <c r="C65" s="209"/>
      <c r="D65" s="209"/>
      <c r="E65" s="209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  <c r="BI65" s="209"/>
      <c r="BJ65" s="209"/>
      <c r="BK65" s="209"/>
      <c r="BL65" s="209"/>
      <c r="BM65" s="209"/>
      <c r="BN65" s="209"/>
      <c r="BO65" s="209"/>
      <c r="BP65" s="209"/>
      <c r="BQ65" s="209"/>
      <c r="BR65" s="209"/>
      <c r="BS65" s="209"/>
      <c r="BT65" s="209"/>
      <c r="BU65" s="209"/>
      <c r="BV65" s="209"/>
      <c r="BW65" s="209"/>
      <c r="BX65" s="210"/>
      <c r="BY65" s="140"/>
    </row>
    <row r="66" spans="1:77" ht="7.15" customHeight="1" x14ac:dyDescent="0.2">
      <c r="A66" s="211"/>
      <c r="B66" s="209"/>
      <c r="C66" s="209"/>
      <c r="D66" s="209"/>
      <c r="E66" s="209"/>
      <c r="F66" s="209"/>
      <c r="G66" s="209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  <c r="BI66" s="209"/>
      <c r="BJ66" s="209"/>
      <c r="BK66" s="209"/>
      <c r="BL66" s="209"/>
      <c r="BM66" s="209"/>
      <c r="BN66" s="209"/>
      <c r="BO66" s="209"/>
      <c r="BP66" s="209"/>
      <c r="BQ66" s="209"/>
      <c r="BR66" s="209"/>
      <c r="BS66" s="209"/>
      <c r="BT66" s="209"/>
      <c r="BU66" s="209"/>
      <c r="BV66" s="209"/>
      <c r="BW66" s="209"/>
      <c r="BX66" s="210"/>
      <c r="BY66" s="140"/>
    </row>
    <row r="67" spans="1:77" ht="7.15" customHeight="1" x14ac:dyDescent="0.2">
      <c r="A67" s="211"/>
      <c r="B67" s="209"/>
      <c r="C67" s="209"/>
      <c r="D67" s="209"/>
      <c r="E67" s="209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  <c r="BI67" s="209"/>
      <c r="BJ67" s="209"/>
      <c r="BK67" s="209"/>
      <c r="BL67" s="209"/>
      <c r="BM67" s="209"/>
      <c r="BN67" s="209"/>
      <c r="BO67" s="209"/>
      <c r="BP67" s="209"/>
      <c r="BQ67" s="209"/>
      <c r="BR67" s="209"/>
      <c r="BS67" s="209"/>
      <c r="BT67" s="209"/>
      <c r="BU67" s="209"/>
      <c r="BV67" s="209"/>
      <c r="BW67" s="209"/>
      <c r="BX67" s="210"/>
      <c r="BY67" s="140"/>
    </row>
    <row r="68" spans="1:77" ht="7.15" customHeight="1" x14ac:dyDescent="0.2">
      <c r="A68" s="211"/>
      <c r="B68" s="209"/>
      <c r="C68" s="209"/>
      <c r="D68" s="209"/>
      <c r="E68" s="209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  <c r="BI68" s="209"/>
      <c r="BJ68" s="209"/>
      <c r="BK68" s="209"/>
      <c r="BL68" s="209"/>
      <c r="BM68" s="209"/>
      <c r="BN68" s="209"/>
      <c r="BO68" s="209"/>
      <c r="BP68" s="209"/>
      <c r="BQ68" s="209"/>
      <c r="BR68" s="209"/>
      <c r="BS68" s="209"/>
      <c r="BT68" s="209"/>
      <c r="BU68" s="209"/>
      <c r="BV68" s="209"/>
      <c r="BW68" s="209"/>
      <c r="BX68" s="210"/>
      <c r="BY68" s="140"/>
    </row>
    <row r="69" spans="1:77" ht="7.15" customHeight="1" x14ac:dyDescent="0.2">
      <c r="A69" s="211"/>
      <c r="B69" s="209"/>
      <c r="C69" s="209"/>
      <c r="D69" s="209"/>
      <c r="E69" s="209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  <c r="BI69" s="209"/>
      <c r="BJ69" s="209"/>
      <c r="BK69" s="209"/>
      <c r="BL69" s="209"/>
      <c r="BM69" s="209"/>
      <c r="BN69" s="209"/>
      <c r="BO69" s="209"/>
      <c r="BP69" s="209"/>
      <c r="BQ69" s="209"/>
      <c r="BR69" s="209"/>
      <c r="BS69" s="209"/>
      <c r="BT69" s="209"/>
      <c r="BU69" s="209"/>
      <c r="BV69" s="209"/>
      <c r="BW69" s="209"/>
      <c r="BX69" s="210"/>
      <c r="BY69" s="140"/>
    </row>
    <row r="70" spans="1:77" ht="7.15" customHeight="1" x14ac:dyDescent="0.2">
      <c r="A70" s="211"/>
      <c r="B70" s="209"/>
      <c r="C70" s="209"/>
      <c r="D70" s="209"/>
      <c r="E70" s="209"/>
      <c r="F70" s="209"/>
      <c r="G70" s="209"/>
      <c r="H70" s="209"/>
      <c r="I70" s="209"/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09"/>
      <c r="X70" s="209"/>
      <c r="Y70" s="209"/>
      <c r="Z70" s="209"/>
      <c r="AA70" s="209"/>
      <c r="AB70" s="209"/>
      <c r="AC70" s="209"/>
      <c r="AD70" s="209"/>
      <c r="AE70" s="209"/>
      <c r="AF70" s="209"/>
      <c r="AG70" s="209"/>
      <c r="AH70" s="209"/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  <c r="BI70" s="209"/>
      <c r="BJ70" s="209"/>
      <c r="BK70" s="209"/>
      <c r="BL70" s="209"/>
      <c r="BM70" s="209"/>
      <c r="BN70" s="209"/>
      <c r="BO70" s="209"/>
      <c r="BP70" s="209"/>
      <c r="BQ70" s="209"/>
      <c r="BR70" s="209"/>
      <c r="BS70" s="209"/>
      <c r="BT70" s="209"/>
      <c r="BU70" s="209"/>
      <c r="BV70" s="209"/>
      <c r="BW70" s="209"/>
      <c r="BX70" s="210"/>
      <c r="BY70" s="140"/>
    </row>
    <row r="71" spans="1:77" ht="7.15" customHeight="1" x14ac:dyDescent="0.2">
      <c r="A71" s="211"/>
      <c r="B71" s="209"/>
      <c r="C71" s="209"/>
      <c r="D71" s="209"/>
      <c r="E71" s="209"/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  <c r="BI71" s="209"/>
      <c r="BJ71" s="209"/>
      <c r="BK71" s="209"/>
      <c r="BL71" s="209"/>
      <c r="BM71" s="209"/>
      <c r="BN71" s="209"/>
      <c r="BO71" s="209"/>
      <c r="BP71" s="209"/>
      <c r="BQ71" s="209"/>
      <c r="BR71" s="209"/>
      <c r="BS71" s="209"/>
      <c r="BT71" s="209"/>
      <c r="BU71" s="209"/>
      <c r="BV71" s="209"/>
      <c r="BW71" s="209"/>
      <c r="BX71" s="210"/>
      <c r="BY71" s="140"/>
    </row>
    <row r="72" spans="1:77" ht="7.15" customHeight="1" x14ac:dyDescent="0.2">
      <c r="A72" s="211"/>
      <c r="B72" s="209"/>
      <c r="C72" s="209"/>
      <c r="D72" s="209"/>
      <c r="E72" s="209"/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09"/>
      <c r="U72" s="209"/>
      <c r="V72" s="209"/>
      <c r="W72" s="209"/>
      <c r="X72" s="209"/>
      <c r="Y72" s="209"/>
      <c r="Z72" s="209"/>
      <c r="AA72" s="209"/>
      <c r="AB72" s="209"/>
      <c r="AC72" s="209"/>
      <c r="AD72" s="209"/>
      <c r="AE72" s="209"/>
      <c r="AF72" s="209"/>
      <c r="AG72" s="209"/>
      <c r="AH72" s="209"/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  <c r="BI72" s="209"/>
      <c r="BJ72" s="209"/>
      <c r="BK72" s="209"/>
      <c r="BL72" s="209"/>
      <c r="BM72" s="209"/>
      <c r="BN72" s="209"/>
      <c r="BO72" s="209"/>
      <c r="BP72" s="209"/>
      <c r="BQ72" s="209"/>
      <c r="BR72" s="209"/>
      <c r="BS72" s="209"/>
      <c r="BT72" s="209"/>
      <c r="BU72" s="209"/>
      <c r="BV72" s="209"/>
      <c r="BW72" s="209"/>
      <c r="BX72" s="210"/>
      <c r="BY72" s="140"/>
    </row>
    <row r="73" spans="1:77" ht="7.15" customHeight="1" x14ac:dyDescent="0.2">
      <c r="A73" s="211"/>
      <c r="B73" s="209"/>
      <c r="C73" s="209"/>
      <c r="D73" s="209"/>
      <c r="E73" s="209"/>
      <c r="F73" s="209"/>
      <c r="G73" s="209"/>
      <c r="H73" s="209"/>
      <c r="I73" s="209"/>
      <c r="J73" s="209"/>
      <c r="K73" s="209"/>
      <c r="L73" s="209"/>
      <c r="M73" s="209"/>
      <c r="N73" s="209"/>
      <c r="O73" s="209"/>
      <c r="P73" s="209"/>
      <c r="Q73" s="209"/>
      <c r="R73" s="209"/>
      <c r="S73" s="209"/>
      <c r="T73" s="209"/>
      <c r="U73" s="209"/>
      <c r="V73" s="209"/>
      <c r="W73" s="209"/>
      <c r="X73" s="209"/>
      <c r="Y73" s="209"/>
      <c r="Z73" s="209"/>
      <c r="AA73" s="209"/>
      <c r="AB73" s="209"/>
      <c r="AC73" s="209"/>
      <c r="AD73" s="209"/>
      <c r="AE73" s="209"/>
      <c r="AF73" s="209"/>
      <c r="AG73" s="209"/>
      <c r="AH73" s="209"/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  <c r="BI73" s="209"/>
      <c r="BJ73" s="209"/>
      <c r="BK73" s="209"/>
      <c r="BL73" s="209"/>
      <c r="BM73" s="209"/>
      <c r="BN73" s="209"/>
      <c r="BO73" s="209"/>
      <c r="BP73" s="209"/>
      <c r="BQ73" s="209"/>
      <c r="BR73" s="209"/>
      <c r="BS73" s="209"/>
      <c r="BT73" s="209"/>
      <c r="BU73" s="209"/>
      <c r="BV73" s="209"/>
      <c r="BW73" s="209"/>
      <c r="BX73" s="210"/>
      <c r="BY73" s="140"/>
    </row>
    <row r="74" spans="1:77" ht="7.15" customHeight="1" x14ac:dyDescent="0.2">
      <c r="A74" s="211"/>
      <c r="B74" s="209"/>
      <c r="C74" s="209"/>
      <c r="D74" s="209"/>
      <c r="E74" s="209"/>
      <c r="F74" s="209"/>
      <c r="G74" s="209"/>
      <c r="H74" s="209"/>
      <c r="I74" s="209"/>
      <c r="J74" s="209"/>
      <c r="K74" s="209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209"/>
      <c r="W74" s="209"/>
      <c r="X74" s="209"/>
      <c r="Y74" s="209"/>
      <c r="Z74" s="209"/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  <c r="BI74" s="209"/>
      <c r="BJ74" s="209"/>
      <c r="BK74" s="209"/>
      <c r="BL74" s="209"/>
      <c r="BM74" s="209"/>
      <c r="BN74" s="209"/>
      <c r="BO74" s="209"/>
      <c r="BP74" s="209"/>
      <c r="BQ74" s="209"/>
      <c r="BR74" s="209"/>
      <c r="BS74" s="209"/>
      <c r="BT74" s="209"/>
      <c r="BU74" s="209"/>
      <c r="BV74" s="209"/>
      <c r="BW74" s="209"/>
      <c r="BX74" s="210"/>
      <c r="BY74" s="140"/>
    </row>
    <row r="75" spans="1:77" ht="7.15" customHeight="1" x14ac:dyDescent="0.2">
      <c r="A75" s="211"/>
      <c r="B75" s="209"/>
      <c r="C75" s="209"/>
      <c r="D75" s="209"/>
      <c r="E75" s="209"/>
      <c r="F75" s="209"/>
      <c r="G75" s="209"/>
      <c r="H75" s="209"/>
      <c r="I75" s="209"/>
      <c r="J75" s="209"/>
      <c r="K75" s="209"/>
      <c r="L75" s="209"/>
      <c r="M75" s="209"/>
      <c r="N75" s="209"/>
      <c r="O75" s="209"/>
      <c r="P75" s="209"/>
      <c r="Q75" s="209"/>
      <c r="R75" s="209"/>
      <c r="S75" s="209"/>
      <c r="T75" s="209"/>
      <c r="U75" s="209"/>
      <c r="V75" s="209"/>
      <c r="W75" s="209"/>
      <c r="X75" s="209"/>
      <c r="Y75" s="209"/>
      <c r="Z75" s="209"/>
      <c r="AA75" s="209"/>
      <c r="AB75" s="209"/>
      <c r="AC75" s="209"/>
      <c r="AD75" s="209"/>
      <c r="AE75" s="209"/>
      <c r="AF75" s="209"/>
      <c r="AG75" s="209"/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  <c r="BI75" s="209"/>
      <c r="BJ75" s="209"/>
      <c r="BK75" s="209"/>
      <c r="BL75" s="209"/>
      <c r="BM75" s="209"/>
      <c r="BN75" s="209"/>
      <c r="BO75" s="209"/>
      <c r="BP75" s="209"/>
      <c r="BQ75" s="209"/>
      <c r="BR75" s="209"/>
      <c r="BS75" s="209"/>
      <c r="BT75" s="209"/>
      <c r="BU75" s="209"/>
      <c r="BV75" s="209"/>
      <c r="BW75" s="209"/>
      <c r="BX75" s="210"/>
      <c r="BY75" s="140"/>
    </row>
    <row r="76" spans="1:77" ht="7.15" customHeight="1" x14ac:dyDescent="0.2">
      <c r="A76" s="211"/>
      <c r="B76" s="209"/>
      <c r="C76" s="209"/>
      <c r="D76" s="209"/>
      <c r="E76" s="209"/>
      <c r="F76" s="209"/>
      <c r="G76" s="209"/>
      <c r="H76" s="209"/>
      <c r="I76" s="209"/>
      <c r="J76" s="209"/>
      <c r="K76" s="209"/>
      <c r="L76" s="209"/>
      <c r="M76" s="209"/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209"/>
      <c r="Y76" s="209"/>
      <c r="Z76" s="209"/>
      <c r="AA76" s="209"/>
      <c r="AB76" s="209"/>
      <c r="AC76" s="209"/>
      <c r="AD76" s="209"/>
      <c r="AE76" s="209"/>
      <c r="AF76" s="209"/>
      <c r="AG76" s="209"/>
      <c r="AH76" s="209"/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  <c r="BI76" s="209"/>
      <c r="BJ76" s="209"/>
      <c r="BK76" s="209"/>
      <c r="BL76" s="209"/>
      <c r="BM76" s="209"/>
      <c r="BN76" s="209"/>
      <c r="BO76" s="209"/>
      <c r="BP76" s="209"/>
      <c r="BQ76" s="209"/>
      <c r="BR76" s="209"/>
      <c r="BS76" s="209"/>
      <c r="BT76" s="209"/>
      <c r="BU76" s="209"/>
      <c r="BV76" s="209"/>
      <c r="BW76" s="209"/>
      <c r="BX76" s="210"/>
      <c r="BY76" s="140"/>
    </row>
    <row r="77" spans="1:77" ht="7.15" customHeight="1" x14ac:dyDescent="0.2">
      <c r="A77" s="211"/>
      <c r="B77" s="209"/>
      <c r="C77" s="209"/>
      <c r="D77" s="209"/>
      <c r="E77" s="209"/>
      <c r="F77" s="209"/>
      <c r="G77" s="209"/>
      <c r="H77" s="209"/>
      <c r="I77" s="209"/>
      <c r="J77" s="209"/>
      <c r="K77" s="209"/>
      <c r="L77" s="209"/>
      <c r="M77" s="209"/>
      <c r="N77" s="209"/>
      <c r="O77" s="209"/>
      <c r="P77" s="209"/>
      <c r="Q77" s="209"/>
      <c r="R77" s="209"/>
      <c r="S77" s="209"/>
      <c r="T77" s="209"/>
      <c r="U77" s="209"/>
      <c r="V77" s="209"/>
      <c r="W77" s="209"/>
      <c r="X77" s="209"/>
      <c r="Y77" s="209"/>
      <c r="Z77" s="209"/>
      <c r="AA77" s="209"/>
      <c r="AB77" s="209"/>
      <c r="AC77" s="209"/>
      <c r="AD77" s="209"/>
      <c r="AE77" s="209"/>
      <c r="AF77" s="209"/>
      <c r="AG77" s="209"/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  <c r="BI77" s="209"/>
      <c r="BJ77" s="209"/>
      <c r="BK77" s="209"/>
      <c r="BL77" s="209"/>
      <c r="BM77" s="209"/>
      <c r="BN77" s="209"/>
      <c r="BO77" s="209"/>
      <c r="BP77" s="209"/>
      <c r="BQ77" s="209"/>
      <c r="BR77" s="209"/>
      <c r="BS77" s="209"/>
      <c r="BT77" s="209"/>
      <c r="BU77" s="209"/>
      <c r="BV77" s="209"/>
      <c r="BW77" s="209"/>
      <c r="BX77" s="210"/>
      <c r="BY77" s="140"/>
    </row>
    <row r="78" spans="1:77" ht="7.15" customHeight="1" x14ac:dyDescent="0.2">
      <c r="A78" s="211"/>
      <c r="B78" s="209"/>
      <c r="C78" s="209"/>
      <c r="D78" s="209"/>
      <c r="E78" s="209"/>
      <c r="F78" s="209"/>
      <c r="G78" s="209"/>
      <c r="H78" s="209"/>
      <c r="I78" s="209"/>
      <c r="J78" s="209"/>
      <c r="K78" s="209"/>
      <c r="L78" s="209"/>
      <c r="M78" s="209"/>
      <c r="N78" s="209"/>
      <c r="O78" s="209"/>
      <c r="P78" s="209"/>
      <c r="Q78" s="209"/>
      <c r="R78" s="209"/>
      <c r="S78" s="209"/>
      <c r="T78" s="209"/>
      <c r="U78" s="209"/>
      <c r="V78" s="209"/>
      <c r="W78" s="209"/>
      <c r="X78" s="209"/>
      <c r="Y78" s="209"/>
      <c r="Z78" s="209"/>
      <c r="AA78" s="209"/>
      <c r="AB78" s="209"/>
      <c r="AC78" s="209"/>
      <c r="AD78" s="209"/>
      <c r="AE78" s="209"/>
      <c r="AF78" s="209"/>
      <c r="AG78" s="209"/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  <c r="BI78" s="209"/>
      <c r="BJ78" s="209"/>
      <c r="BK78" s="209"/>
      <c r="BL78" s="209"/>
      <c r="BM78" s="209"/>
      <c r="BN78" s="209"/>
      <c r="BO78" s="209"/>
      <c r="BP78" s="209"/>
      <c r="BQ78" s="209"/>
      <c r="BR78" s="209"/>
      <c r="BS78" s="209"/>
      <c r="BT78" s="209"/>
      <c r="BU78" s="209"/>
      <c r="BV78" s="209"/>
      <c r="BW78" s="209"/>
      <c r="BX78" s="210"/>
      <c r="BY78" s="140"/>
    </row>
    <row r="79" spans="1:77" ht="7.15" customHeight="1" x14ac:dyDescent="0.2">
      <c r="A79" s="211"/>
      <c r="B79" s="209"/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9"/>
      <c r="X79" s="209"/>
      <c r="Y79" s="209"/>
      <c r="Z79" s="209"/>
      <c r="AA79" s="209"/>
      <c r="AB79" s="209"/>
      <c r="AC79" s="209"/>
      <c r="AD79" s="209"/>
      <c r="AE79" s="209"/>
      <c r="AF79" s="209"/>
      <c r="AG79" s="209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  <c r="BI79" s="209"/>
      <c r="BJ79" s="209"/>
      <c r="BK79" s="209"/>
      <c r="BL79" s="209"/>
      <c r="BM79" s="209"/>
      <c r="BN79" s="209"/>
      <c r="BO79" s="209"/>
      <c r="BP79" s="209"/>
      <c r="BQ79" s="209"/>
      <c r="BR79" s="209"/>
      <c r="BS79" s="209"/>
      <c r="BT79" s="209"/>
      <c r="BU79" s="209"/>
      <c r="BV79" s="209"/>
      <c r="BW79" s="209"/>
      <c r="BX79" s="210"/>
      <c r="BY79" s="140"/>
    </row>
    <row r="80" spans="1:77" ht="7.15" customHeight="1" x14ac:dyDescent="0.2">
      <c r="A80" s="211"/>
      <c r="B80" s="209"/>
      <c r="C80" s="209"/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  <c r="BI80" s="209"/>
      <c r="BJ80" s="209"/>
      <c r="BK80" s="209"/>
      <c r="BL80" s="209"/>
      <c r="BM80" s="209"/>
      <c r="BN80" s="209"/>
      <c r="BO80" s="209"/>
      <c r="BP80" s="209"/>
      <c r="BQ80" s="209"/>
      <c r="BR80" s="209"/>
      <c r="BS80" s="209"/>
      <c r="BT80" s="209"/>
      <c r="BU80" s="209"/>
      <c r="BV80" s="209"/>
      <c r="BW80" s="209"/>
      <c r="BX80" s="210"/>
      <c r="BY80" s="140"/>
    </row>
    <row r="81" spans="1:77" ht="7.15" customHeight="1" x14ac:dyDescent="0.2">
      <c r="A81" s="211"/>
      <c r="B81" s="209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  <c r="BI81" s="209"/>
      <c r="BJ81" s="209"/>
      <c r="BK81" s="209"/>
      <c r="BL81" s="209"/>
      <c r="BM81" s="209"/>
      <c r="BN81" s="209"/>
      <c r="BO81" s="209"/>
      <c r="BP81" s="209"/>
      <c r="BQ81" s="209"/>
      <c r="BR81" s="209"/>
      <c r="BS81" s="209"/>
      <c r="BT81" s="209"/>
      <c r="BU81" s="209"/>
      <c r="BV81" s="209"/>
      <c r="BW81" s="209"/>
      <c r="BX81" s="210"/>
      <c r="BY81" s="140"/>
    </row>
    <row r="82" spans="1:77" ht="7.15" customHeight="1" x14ac:dyDescent="0.2">
      <c r="A82" s="211"/>
      <c r="B82" s="209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  <c r="Y82" s="209"/>
      <c r="Z82" s="209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  <c r="BI82" s="209"/>
      <c r="BJ82" s="209"/>
      <c r="BK82" s="209"/>
      <c r="BL82" s="209"/>
      <c r="BM82" s="209"/>
      <c r="BN82" s="209"/>
      <c r="BO82" s="209"/>
      <c r="BP82" s="209"/>
      <c r="BQ82" s="209"/>
      <c r="BR82" s="209"/>
      <c r="BS82" s="209"/>
      <c r="BT82" s="209"/>
      <c r="BU82" s="209"/>
      <c r="BV82" s="209"/>
      <c r="BW82" s="209"/>
      <c r="BX82" s="210"/>
      <c r="BY82" s="140"/>
    </row>
    <row r="83" spans="1:77" ht="7.15" customHeight="1" x14ac:dyDescent="0.2">
      <c r="A83" s="211"/>
      <c r="B83" s="209"/>
      <c r="C83" s="209"/>
      <c r="D83" s="209"/>
      <c r="E83" s="209"/>
      <c r="F83" s="209"/>
      <c r="G83" s="209"/>
      <c r="H83" s="209"/>
      <c r="I83" s="209"/>
      <c r="J83" s="209"/>
      <c r="K83" s="209"/>
      <c r="L83" s="209"/>
      <c r="M83" s="209"/>
      <c r="N83" s="209"/>
      <c r="O83" s="209"/>
      <c r="P83" s="209"/>
      <c r="Q83" s="209"/>
      <c r="R83" s="209"/>
      <c r="S83" s="209"/>
      <c r="T83" s="209"/>
      <c r="U83" s="209"/>
      <c r="V83" s="209"/>
      <c r="W83" s="209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  <c r="BI83" s="209"/>
      <c r="BJ83" s="209"/>
      <c r="BK83" s="209"/>
      <c r="BL83" s="209"/>
      <c r="BM83" s="209"/>
      <c r="BN83" s="209"/>
      <c r="BO83" s="209"/>
      <c r="BP83" s="209"/>
      <c r="BQ83" s="209"/>
      <c r="BR83" s="209"/>
      <c r="BS83" s="209"/>
      <c r="BT83" s="209"/>
      <c r="BU83" s="209"/>
      <c r="BV83" s="209"/>
      <c r="BW83" s="209"/>
      <c r="BX83" s="210"/>
      <c r="BY83" s="140"/>
    </row>
    <row r="84" spans="1:77" ht="7.15" customHeight="1" x14ac:dyDescent="0.2">
      <c r="A84" s="211"/>
      <c r="B84" s="209"/>
      <c r="C84" s="209"/>
      <c r="D84" s="209"/>
      <c r="E84" s="209"/>
      <c r="F84" s="209"/>
      <c r="G84" s="209"/>
      <c r="H84" s="209"/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  <c r="BI84" s="209"/>
      <c r="BJ84" s="209"/>
      <c r="BK84" s="209"/>
      <c r="BL84" s="209"/>
      <c r="BM84" s="209"/>
      <c r="BN84" s="209"/>
      <c r="BO84" s="209"/>
      <c r="BP84" s="209"/>
      <c r="BQ84" s="209"/>
      <c r="BR84" s="209"/>
      <c r="BS84" s="209"/>
      <c r="BT84" s="209"/>
      <c r="BU84" s="209"/>
      <c r="BV84" s="209"/>
      <c r="BW84" s="209"/>
      <c r="BX84" s="210"/>
      <c r="BY84" s="140"/>
    </row>
    <row r="85" spans="1:77" ht="7.15" customHeight="1" x14ac:dyDescent="0.2">
      <c r="A85" s="211"/>
      <c r="B85" s="209"/>
      <c r="C85" s="209"/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  <c r="BI85" s="209"/>
      <c r="BJ85" s="209"/>
      <c r="BK85" s="209"/>
      <c r="BL85" s="209"/>
      <c r="BM85" s="209"/>
      <c r="BN85" s="209"/>
      <c r="BO85" s="209"/>
      <c r="BP85" s="209"/>
      <c r="BQ85" s="209"/>
      <c r="BR85" s="209"/>
      <c r="BS85" s="209"/>
      <c r="BT85" s="209"/>
      <c r="BU85" s="209"/>
      <c r="BV85" s="209"/>
      <c r="BW85" s="209"/>
      <c r="BX85" s="210"/>
      <c r="BY85" s="140"/>
    </row>
    <row r="86" spans="1:77" ht="7.15" customHeight="1" x14ac:dyDescent="0.2">
      <c r="A86" s="211"/>
      <c r="B86" s="209"/>
      <c r="C86" s="209"/>
      <c r="D86" s="209"/>
      <c r="E86" s="209"/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09"/>
      <c r="Y86" s="209"/>
      <c r="Z86" s="209"/>
      <c r="AA86" s="209"/>
      <c r="AB86" s="209"/>
      <c r="AC86" s="209"/>
      <c r="AD86" s="209"/>
      <c r="AE86" s="209"/>
      <c r="AF86" s="209"/>
      <c r="AG86" s="209"/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  <c r="BI86" s="209"/>
      <c r="BJ86" s="209"/>
      <c r="BK86" s="209"/>
      <c r="BL86" s="209"/>
      <c r="BM86" s="209"/>
      <c r="BN86" s="209"/>
      <c r="BO86" s="209"/>
      <c r="BP86" s="209"/>
      <c r="BQ86" s="209"/>
      <c r="BR86" s="209"/>
      <c r="BS86" s="209"/>
      <c r="BT86" s="209"/>
      <c r="BU86" s="209"/>
      <c r="BV86" s="209"/>
      <c r="BW86" s="209"/>
      <c r="BX86" s="210"/>
      <c r="BY86" s="140"/>
    </row>
    <row r="87" spans="1:77" ht="7.15" customHeight="1" x14ac:dyDescent="0.2">
      <c r="A87" s="211"/>
      <c r="B87" s="209"/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09"/>
      <c r="Q87" s="209"/>
      <c r="R87" s="209"/>
      <c r="S87" s="209"/>
      <c r="T87" s="209"/>
      <c r="U87" s="209"/>
      <c r="V87" s="209"/>
      <c r="W87" s="209"/>
      <c r="X87" s="209"/>
      <c r="Y87" s="209"/>
      <c r="Z87" s="209"/>
      <c r="AA87" s="209"/>
      <c r="AB87" s="209"/>
      <c r="AC87" s="209"/>
      <c r="AD87" s="209"/>
      <c r="AE87" s="209"/>
      <c r="AF87" s="209"/>
      <c r="AG87" s="209"/>
      <c r="AH87" s="209"/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  <c r="BI87" s="209"/>
      <c r="BJ87" s="209"/>
      <c r="BK87" s="209"/>
      <c r="BL87" s="209"/>
      <c r="BM87" s="209"/>
      <c r="BN87" s="209"/>
      <c r="BO87" s="209"/>
      <c r="BP87" s="209"/>
      <c r="BQ87" s="209"/>
      <c r="BR87" s="209"/>
      <c r="BS87" s="209"/>
      <c r="BT87" s="209"/>
      <c r="BU87" s="209"/>
      <c r="BV87" s="209"/>
      <c r="BW87" s="209"/>
      <c r="BX87" s="210"/>
      <c r="BY87" s="140"/>
    </row>
    <row r="88" spans="1:77" ht="7.15" customHeight="1" x14ac:dyDescent="0.2">
      <c r="A88" s="211"/>
      <c r="B88" s="209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209"/>
      <c r="W88" s="209"/>
      <c r="X88" s="209"/>
      <c r="Y88" s="209"/>
      <c r="Z88" s="209"/>
      <c r="AA88" s="209"/>
      <c r="AB88" s="209"/>
      <c r="AC88" s="209"/>
      <c r="AD88" s="209"/>
      <c r="AE88" s="209"/>
      <c r="AF88" s="209"/>
      <c r="AG88" s="209"/>
      <c r="AH88" s="209"/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  <c r="BI88" s="209"/>
      <c r="BJ88" s="209"/>
      <c r="BK88" s="209"/>
      <c r="BL88" s="209"/>
      <c r="BM88" s="209"/>
      <c r="BN88" s="209"/>
      <c r="BO88" s="209"/>
      <c r="BP88" s="209"/>
      <c r="BQ88" s="209"/>
      <c r="BR88" s="209"/>
      <c r="BS88" s="209"/>
      <c r="BT88" s="209"/>
      <c r="BU88" s="209"/>
      <c r="BV88" s="209"/>
      <c r="BW88" s="209"/>
      <c r="BX88" s="210"/>
      <c r="BY88" s="140"/>
    </row>
    <row r="89" spans="1:77" ht="7.15" customHeight="1" x14ac:dyDescent="0.25">
      <c r="A89" s="198" t="s">
        <v>325</v>
      </c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  <c r="Z89" s="199"/>
      <c r="AA89" s="199"/>
      <c r="AB89" s="199"/>
      <c r="AC89" s="199"/>
      <c r="AD89" s="199"/>
      <c r="AE89" s="199"/>
      <c r="AF89" s="199"/>
      <c r="AG89" s="199"/>
      <c r="AH89" s="199"/>
      <c r="AI89" s="199"/>
      <c r="AJ89" s="199"/>
      <c r="AK89" s="199"/>
      <c r="AL89" s="199"/>
      <c r="AM89" s="199"/>
      <c r="AN89" s="199"/>
      <c r="AO89" s="199"/>
      <c r="AP89" s="199"/>
      <c r="AQ89" s="199"/>
      <c r="AR89" s="199"/>
      <c r="AS89" s="199"/>
      <c r="AT89" s="199"/>
      <c r="AU89" s="199"/>
      <c r="AV89" s="199"/>
      <c r="AW89" s="199"/>
      <c r="AX89" s="199"/>
      <c r="AY89" s="199"/>
      <c r="AZ89" s="199"/>
      <c r="BA89" s="199"/>
      <c r="BB89" s="199"/>
      <c r="BC89" s="199"/>
      <c r="BD89" s="199"/>
      <c r="BE89" s="199"/>
      <c r="BF89" s="199"/>
      <c r="BG89" s="199"/>
      <c r="BH89" s="199"/>
      <c r="BI89" s="199"/>
      <c r="BJ89" s="199"/>
      <c r="BK89" s="199"/>
      <c r="BL89" s="199"/>
      <c r="BM89" s="199"/>
      <c r="BN89" s="199"/>
      <c r="BO89" s="199"/>
      <c r="BP89" s="199"/>
      <c r="BQ89" s="199"/>
      <c r="BR89" s="199"/>
      <c r="BS89" s="199"/>
      <c r="BT89" s="199"/>
      <c r="BU89" s="199"/>
      <c r="BV89" s="199"/>
      <c r="BW89" s="199"/>
      <c r="BX89" s="200"/>
      <c r="BY89" s="111"/>
    </row>
    <row r="90" spans="1:77" ht="7.15" customHeight="1" x14ac:dyDescent="0.25">
      <c r="A90" s="198"/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  <c r="Z90" s="199"/>
      <c r="AA90" s="199"/>
      <c r="AB90" s="199"/>
      <c r="AC90" s="199"/>
      <c r="AD90" s="199"/>
      <c r="AE90" s="199"/>
      <c r="AF90" s="199"/>
      <c r="AG90" s="199"/>
      <c r="AH90" s="199"/>
      <c r="AI90" s="199"/>
      <c r="AJ90" s="199"/>
      <c r="AK90" s="199"/>
      <c r="AL90" s="199"/>
      <c r="AM90" s="199"/>
      <c r="AN90" s="199"/>
      <c r="AO90" s="199"/>
      <c r="AP90" s="199"/>
      <c r="AQ90" s="199"/>
      <c r="AR90" s="199"/>
      <c r="AS90" s="199"/>
      <c r="AT90" s="199"/>
      <c r="AU90" s="199"/>
      <c r="AV90" s="199"/>
      <c r="AW90" s="199"/>
      <c r="AX90" s="199"/>
      <c r="AY90" s="199"/>
      <c r="AZ90" s="199"/>
      <c r="BA90" s="199"/>
      <c r="BB90" s="199"/>
      <c r="BC90" s="199"/>
      <c r="BD90" s="199"/>
      <c r="BE90" s="199"/>
      <c r="BF90" s="199"/>
      <c r="BG90" s="199"/>
      <c r="BH90" s="199"/>
      <c r="BI90" s="199"/>
      <c r="BJ90" s="199"/>
      <c r="BK90" s="199"/>
      <c r="BL90" s="199"/>
      <c r="BM90" s="199"/>
      <c r="BN90" s="199"/>
      <c r="BO90" s="199"/>
      <c r="BP90" s="199"/>
      <c r="BQ90" s="199"/>
      <c r="BR90" s="199"/>
      <c r="BS90" s="199"/>
      <c r="BT90" s="199"/>
      <c r="BU90" s="199"/>
      <c r="BV90" s="199"/>
      <c r="BW90" s="199"/>
      <c r="BX90" s="200"/>
      <c r="BY90" s="111"/>
    </row>
    <row r="91" spans="1:77" ht="7.15" customHeight="1" x14ac:dyDescent="0.25">
      <c r="A91" s="198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199"/>
      <c r="Z91" s="199"/>
      <c r="AA91" s="199"/>
      <c r="AB91" s="199"/>
      <c r="AC91" s="199"/>
      <c r="AD91" s="199"/>
      <c r="AE91" s="199"/>
      <c r="AF91" s="199"/>
      <c r="AG91" s="199"/>
      <c r="AH91" s="199"/>
      <c r="AI91" s="199"/>
      <c r="AJ91" s="199"/>
      <c r="AK91" s="199"/>
      <c r="AL91" s="199"/>
      <c r="AM91" s="199"/>
      <c r="AN91" s="199"/>
      <c r="AO91" s="199"/>
      <c r="AP91" s="199"/>
      <c r="AQ91" s="199"/>
      <c r="AR91" s="199"/>
      <c r="AS91" s="199"/>
      <c r="AT91" s="199"/>
      <c r="AU91" s="199"/>
      <c r="AV91" s="199"/>
      <c r="AW91" s="199"/>
      <c r="AX91" s="199"/>
      <c r="AY91" s="199"/>
      <c r="AZ91" s="199"/>
      <c r="BA91" s="199"/>
      <c r="BB91" s="199"/>
      <c r="BC91" s="199"/>
      <c r="BD91" s="199"/>
      <c r="BE91" s="199"/>
      <c r="BF91" s="199"/>
      <c r="BG91" s="199"/>
      <c r="BH91" s="199"/>
      <c r="BI91" s="199"/>
      <c r="BJ91" s="199"/>
      <c r="BK91" s="199"/>
      <c r="BL91" s="199"/>
      <c r="BM91" s="199"/>
      <c r="BN91" s="199"/>
      <c r="BO91" s="199"/>
      <c r="BP91" s="199"/>
      <c r="BQ91" s="199"/>
      <c r="BR91" s="199"/>
      <c r="BS91" s="199"/>
      <c r="BT91" s="199"/>
      <c r="BU91" s="199"/>
      <c r="BV91" s="199"/>
      <c r="BW91" s="199"/>
      <c r="BX91" s="200"/>
      <c r="BY91" s="111"/>
    </row>
    <row r="92" spans="1:77" ht="7.15" customHeight="1" x14ac:dyDescent="0.25">
      <c r="A92" s="198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199"/>
      <c r="AH92" s="199"/>
      <c r="AI92" s="199"/>
      <c r="AJ92" s="199"/>
      <c r="AK92" s="199"/>
      <c r="AL92" s="199"/>
      <c r="AM92" s="199"/>
      <c r="AN92" s="199"/>
      <c r="AO92" s="199"/>
      <c r="AP92" s="199"/>
      <c r="AQ92" s="199"/>
      <c r="AR92" s="199"/>
      <c r="AS92" s="199"/>
      <c r="AT92" s="199"/>
      <c r="AU92" s="199"/>
      <c r="AV92" s="199"/>
      <c r="AW92" s="199"/>
      <c r="AX92" s="199"/>
      <c r="AY92" s="199"/>
      <c r="AZ92" s="199"/>
      <c r="BA92" s="199"/>
      <c r="BB92" s="199"/>
      <c r="BC92" s="199"/>
      <c r="BD92" s="199"/>
      <c r="BE92" s="199"/>
      <c r="BF92" s="199"/>
      <c r="BG92" s="199"/>
      <c r="BH92" s="199"/>
      <c r="BI92" s="199"/>
      <c r="BJ92" s="199"/>
      <c r="BK92" s="199"/>
      <c r="BL92" s="199"/>
      <c r="BM92" s="199"/>
      <c r="BN92" s="199"/>
      <c r="BO92" s="199"/>
      <c r="BP92" s="199"/>
      <c r="BQ92" s="199"/>
      <c r="BR92" s="199"/>
      <c r="BS92" s="199"/>
      <c r="BT92" s="199"/>
      <c r="BU92" s="199"/>
      <c r="BV92" s="199"/>
      <c r="BW92" s="199"/>
      <c r="BX92" s="200"/>
      <c r="BY92" s="111"/>
    </row>
    <row r="93" spans="1:77" ht="7.15" customHeight="1" thickBot="1" x14ac:dyDescent="0.25">
      <c r="A93" s="201"/>
      <c r="B93" s="202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202"/>
      <c r="AX93" s="202"/>
      <c r="AY93" s="202"/>
      <c r="AZ93" s="202"/>
      <c r="BA93" s="202"/>
      <c r="BB93" s="202"/>
      <c r="BC93" s="202"/>
      <c r="BD93" s="202"/>
      <c r="BE93" s="202"/>
      <c r="BF93" s="202"/>
      <c r="BG93" s="202"/>
      <c r="BH93" s="202"/>
      <c r="BI93" s="202"/>
      <c r="BJ93" s="202"/>
      <c r="BK93" s="202"/>
      <c r="BL93" s="202"/>
      <c r="BM93" s="202"/>
      <c r="BN93" s="202"/>
      <c r="BO93" s="202"/>
      <c r="BP93" s="202"/>
      <c r="BQ93" s="202"/>
      <c r="BR93" s="202"/>
      <c r="BS93" s="202"/>
      <c r="BT93" s="202"/>
      <c r="BU93" s="202"/>
      <c r="BV93" s="202"/>
      <c r="BW93" s="202"/>
      <c r="BX93" s="203"/>
    </row>
    <row r="94" spans="1:77" ht="7.15" customHeight="1" thickTop="1" x14ac:dyDescent="0.2"/>
    <row r="95" spans="1:77" ht="7.15" hidden="1" customHeight="1" x14ac:dyDescent="0.25"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</row>
    <row r="96" spans="1:77" ht="7.15" hidden="1" customHeight="1" x14ac:dyDescent="0.25"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  <c r="AT96" s="111"/>
      <c r="AU96" s="111"/>
      <c r="AV96" s="111"/>
      <c r="AW96" s="111"/>
      <c r="AX96" s="111"/>
      <c r="AY96" s="111"/>
      <c r="AZ96" s="111"/>
      <c r="BA96" s="111"/>
      <c r="BB96" s="111"/>
      <c r="BC96" s="111"/>
      <c r="BD96" s="111"/>
      <c r="BE96" s="111"/>
    </row>
    <row r="97" ht="7.15" hidden="1" customHeight="1" x14ac:dyDescent="0.2"/>
    <row r="98" ht="7.15" customHeight="1" x14ac:dyDescent="0.2"/>
    <row r="99" ht="7.15" customHeight="1" x14ac:dyDescent="0.2"/>
    <row r="100" ht="7.15" customHeight="1" x14ac:dyDescent="0.2"/>
    <row r="101" ht="7.15" customHeight="1" x14ac:dyDescent="0.2"/>
    <row r="102" ht="7.15" customHeight="1" x14ac:dyDescent="0.2"/>
    <row r="103" ht="7.15" customHeight="1" x14ac:dyDescent="0.2"/>
    <row r="104" ht="7.15" customHeight="1" x14ac:dyDescent="0.2"/>
    <row r="105" ht="7.15" customHeight="1" x14ac:dyDescent="0.2"/>
    <row r="106" ht="7.15" customHeight="1" x14ac:dyDescent="0.2"/>
    <row r="107" ht="7.15" customHeight="1" x14ac:dyDescent="0.2"/>
  </sheetData>
  <protectedRanges>
    <protectedRange sqref="BP2:BW4" name="Tax Year"/>
  </protectedRanges>
  <mergeCells count="11">
    <mergeCell ref="A89:BX93"/>
    <mergeCell ref="N43:AW44"/>
    <mergeCell ref="AX43:BG44"/>
    <mergeCell ref="A47:BX88"/>
    <mergeCell ref="BP2:BW4"/>
    <mergeCell ref="BP5:BW7"/>
    <mergeCell ref="A17:BX29"/>
    <mergeCell ref="H36:AL37"/>
    <mergeCell ref="AM36:BQ37"/>
    <mergeCell ref="H38:AL40"/>
    <mergeCell ref="AM38:BQ40"/>
  </mergeCells>
  <dataValidations count="1">
    <dataValidation type="list" allowBlank="1" showInputMessage="1" showErrorMessage="1" sqref="BP2:BW4" xr:uid="{00000000-0002-0000-0000-000000000000}">
      <formula1>$CC$2:$CC$11</formula1>
    </dataValidation>
  </dataValidations>
  <printOptions horizontalCentered="1" verticalCentered="1"/>
  <pageMargins left="0.3" right="0.3" top="0.6" bottom="0.3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showInputMessage="1" showErrorMessage="1" errorTitle="Warning" error="The data entered does not match the list of valid company names" promptTitle="Select Company Name" prompt="from the drop-down list using the down arrow icon" xr:uid="{00000000-0002-0000-0000-000001000000}">
          <x14:formula1>
            <xm:f>Company_Name!$A$1:$A$55</xm:f>
          </x14:formula1>
          <xm:sqref>H38:AL40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J73"/>
  <sheetViews>
    <sheetView showGridLines="0" tabSelected="1" zoomScaleNormal="100" workbookViewId="0">
      <selection activeCell="A47" sqref="A47:BX88"/>
    </sheetView>
  </sheetViews>
  <sheetFormatPr defaultColWidth="0" defaultRowHeight="15" customHeight="1" zeroHeight="1" x14ac:dyDescent="0.25"/>
  <cols>
    <col min="1" max="1" width="6.7109375" style="61" customWidth="1"/>
    <col min="2" max="2" width="5.7109375" style="61" customWidth="1"/>
    <col min="3" max="3" width="4.7109375" style="61" customWidth="1"/>
    <col min="4" max="4" width="3.7109375" style="61" customWidth="1"/>
    <col min="5" max="5" width="15.7109375" style="61" customWidth="1"/>
    <col min="6" max="7" width="3.7109375" style="61" customWidth="1"/>
    <col min="8" max="8" width="8.7109375" style="61" customWidth="1"/>
    <col min="9" max="9" width="4.7109375" style="61" customWidth="1"/>
    <col min="10" max="12" width="3.7109375" style="61" customWidth="1"/>
    <col min="13" max="13" width="15.7109375" style="61" customWidth="1"/>
    <col min="14" max="14" width="5.7109375" style="61" customWidth="1"/>
    <col min="15" max="15" width="4.7109375" style="61" customWidth="1"/>
    <col min="16" max="16" width="6.7109375" style="61" customWidth="1"/>
    <col min="17" max="18" width="15.7109375" style="61" customWidth="1"/>
    <col min="19" max="19" width="6.7109375" style="61" customWidth="1"/>
    <col min="20" max="20" width="5.7109375" style="61" customWidth="1"/>
    <col min="21" max="21" width="4.7109375" style="61" customWidth="1"/>
    <col min="22" max="22" width="3.7109375" style="61" customWidth="1"/>
    <col min="23" max="23" width="15.7109375" style="61" customWidth="1"/>
    <col min="24" max="25" width="3.7109375" style="61" customWidth="1"/>
    <col min="26" max="26" width="8.7109375" style="61" customWidth="1"/>
    <col min="27" max="27" width="4.7109375" style="61" customWidth="1"/>
    <col min="28" max="28" width="1.5703125" style="61" customWidth="1"/>
    <col min="29" max="30" width="3.7109375" style="61" hidden="1" customWidth="1"/>
    <col min="31" max="31" width="15.7109375" style="61" hidden="1" customWidth="1"/>
    <col min="32" max="32" width="5.42578125" style="61" hidden="1" customWidth="1"/>
    <col min="33" max="33" width="4.42578125" style="61" hidden="1" customWidth="1"/>
    <col min="34" max="34" width="6.7109375" style="61" hidden="1" customWidth="1"/>
    <col min="35" max="36" width="15.7109375" style="61" hidden="1" customWidth="1"/>
    <col min="37" max="16384" width="0" style="61" hidden="1"/>
  </cols>
  <sheetData>
    <row r="1" spans="1:36" x14ac:dyDescent="0.25">
      <c r="AB1" s="60"/>
      <c r="AC1" s="60"/>
      <c r="AD1" s="60"/>
      <c r="AE1" s="60"/>
      <c r="AF1" s="60"/>
      <c r="AG1" s="60"/>
      <c r="AH1" s="60"/>
      <c r="AI1" s="60"/>
      <c r="AJ1" s="60"/>
    </row>
    <row r="2" spans="1:36" x14ac:dyDescent="0.25">
      <c r="A2" s="66"/>
      <c r="B2" s="67"/>
      <c r="C2" s="67"/>
      <c r="D2" s="67"/>
      <c r="E2" s="399" t="s">
        <v>98</v>
      </c>
      <c r="F2" s="400"/>
      <c r="G2" s="400"/>
      <c r="H2" s="400"/>
      <c r="I2" s="400"/>
      <c r="J2" s="400"/>
      <c r="K2" s="400"/>
      <c r="L2" s="400"/>
      <c r="M2" s="400"/>
      <c r="N2" s="400"/>
      <c r="O2" s="67"/>
      <c r="P2" s="67"/>
      <c r="Q2" s="67"/>
      <c r="R2" s="67"/>
      <c r="S2" s="93"/>
      <c r="T2" s="93"/>
      <c r="U2" s="93"/>
      <c r="V2" s="93"/>
      <c r="W2" s="93"/>
      <c r="X2" s="93"/>
      <c r="Y2" s="93"/>
      <c r="Z2" s="93"/>
      <c r="AA2" s="94"/>
      <c r="AB2" s="60"/>
      <c r="AC2" s="60"/>
      <c r="AD2" s="60"/>
      <c r="AE2" s="60"/>
      <c r="AF2" s="60"/>
      <c r="AG2" s="60"/>
      <c r="AH2" s="60"/>
      <c r="AI2" s="60"/>
      <c r="AJ2" s="60"/>
    </row>
    <row r="3" spans="1:36" x14ac:dyDescent="0.25">
      <c r="A3" s="68"/>
      <c r="B3" s="69"/>
      <c r="C3" s="69"/>
      <c r="D3" s="69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2"/>
      <c r="P3" s="2"/>
      <c r="Q3" s="2"/>
      <c r="R3" s="2"/>
      <c r="S3" s="98"/>
      <c r="T3" s="98"/>
      <c r="U3" s="98"/>
      <c r="V3" s="98"/>
      <c r="W3" s="98"/>
      <c r="X3" s="98"/>
      <c r="Y3" s="98"/>
      <c r="Z3" s="98"/>
      <c r="AA3" s="99"/>
      <c r="AB3" s="60"/>
      <c r="AC3" s="60"/>
      <c r="AD3" s="60"/>
      <c r="AE3" s="60"/>
      <c r="AF3" s="60"/>
      <c r="AG3" s="60"/>
      <c r="AH3" s="60"/>
      <c r="AI3" s="60"/>
      <c r="AJ3" s="60"/>
    </row>
    <row r="4" spans="1:36" ht="23.25" customHeight="1" x14ac:dyDescent="0.25">
      <c r="A4" s="68"/>
      <c r="B4" s="69"/>
      <c r="C4" s="69"/>
      <c r="D4" s="69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2"/>
      <c r="P4" s="2"/>
      <c r="Q4" s="2"/>
      <c r="R4" s="2"/>
      <c r="S4" s="403" t="s">
        <v>113</v>
      </c>
      <c r="T4" s="403"/>
      <c r="U4" s="403"/>
      <c r="V4" s="654"/>
      <c r="W4" s="654"/>
      <c r="X4" s="654"/>
      <c r="Y4" s="654"/>
      <c r="Z4" s="654"/>
      <c r="AA4" s="655"/>
    </row>
    <row r="5" spans="1:36" ht="15" customHeight="1" x14ac:dyDescent="0.25">
      <c r="A5" s="68"/>
      <c r="B5" s="69"/>
      <c r="C5" s="69"/>
      <c r="D5" s="69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2"/>
      <c r="P5" s="2"/>
      <c r="Q5" s="2"/>
      <c r="R5" s="2"/>
      <c r="S5" s="654"/>
      <c r="T5" s="654"/>
      <c r="U5" s="654"/>
      <c r="V5" s="654"/>
      <c r="W5" s="654"/>
      <c r="X5" s="654"/>
      <c r="Y5" s="654"/>
      <c r="Z5" s="654"/>
      <c r="AA5" s="655"/>
    </row>
    <row r="6" spans="1:36" ht="15" customHeight="1" x14ac:dyDescent="0.25">
      <c r="A6" s="68"/>
      <c r="B6" s="69"/>
      <c r="C6" s="70" t="s">
        <v>96</v>
      </c>
      <c r="D6" s="7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2"/>
      <c r="P6" s="2"/>
      <c r="Q6" s="2"/>
      <c r="R6" s="2"/>
      <c r="S6" s="654"/>
      <c r="T6" s="654"/>
      <c r="U6" s="654"/>
      <c r="V6" s="654"/>
      <c r="W6" s="654"/>
      <c r="X6" s="654"/>
      <c r="Y6" s="654"/>
      <c r="Z6" s="654"/>
      <c r="AA6" s="655"/>
    </row>
    <row r="7" spans="1:36" ht="31.5" customHeight="1" x14ac:dyDescent="0.25">
      <c r="A7" s="68"/>
      <c r="B7" s="62"/>
      <c r="C7" s="62"/>
      <c r="D7" s="6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2"/>
      <c r="P7" s="2"/>
      <c r="Q7" s="2"/>
      <c r="R7" s="2"/>
      <c r="S7" s="656"/>
      <c r="T7" s="656"/>
      <c r="U7" s="656"/>
      <c r="V7" s="656"/>
      <c r="W7" s="656"/>
      <c r="X7" s="656"/>
      <c r="Y7" s="656"/>
      <c r="Z7" s="656"/>
      <c r="AA7" s="657"/>
    </row>
    <row r="8" spans="1:36" ht="23.25" x14ac:dyDescent="0.25">
      <c r="A8" s="406" t="s">
        <v>97</v>
      </c>
      <c r="B8" s="407"/>
      <c r="C8" s="407"/>
      <c r="D8" s="407"/>
      <c r="E8" s="189">
        <f>'Missouri Cover'!$BP$2</f>
        <v>2026</v>
      </c>
      <c r="F8" s="63"/>
      <c r="G8" s="63"/>
      <c r="H8" s="63"/>
      <c r="I8" s="658" t="s">
        <v>46</v>
      </c>
      <c r="J8" s="659"/>
      <c r="K8" s="659"/>
      <c r="L8" s="659"/>
      <c r="M8" s="659"/>
      <c r="N8" s="659"/>
      <c r="O8" s="659"/>
      <c r="P8" s="659"/>
      <c r="Q8" s="659"/>
      <c r="R8" s="660"/>
      <c r="S8" s="660"/>
      <c r="T8" s="660"/>
      <c r="U8" s="660"/>
      <c r="V8" s="660"/>
      <c r="W8" s="660"/>
      <c r="X8" s="660"/>
      <c r="Y8" s="660"/>
      <c r="Z8" s="660"/>
      <c r="AA8" s="661"/>
    </row>
    <row r="9" spans="1:36" ht="18" customHeight="1" x14ac:dyDescent="0.25">
      <c r="A9" s="662" t="s">
        <v>1</v>
      </c>
      <c r="B9" s="663"/>
      <c r="C9" s="663"/>
      <c r="D9" s="663"/>
      <c r="E9" s="663"/>
      <c r="F9" s="663"/>
      <c r="G9" s="663"/>
      <c r="H9" s="663"/>
      <c r="I9" s="663"/>
      <c r="J9" s="663"/>
      <c r="K9" s="663"/>
      <c r="L9" s="663"/>
      <c r="M9" s="663"/>
      <c r="N9" s="663"/>
      <c r="O9" s="664"/>
      <c r="P9" s="665" t="s">
        <v>0</v>
      </c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7"/>
    </row>
    <row r="10" spans="1:36" ht="30" customHeight="1" x14ac:dyDescent="0.25">
      <c r="A10" s="644" t="str">
        <f>IF('Schedule 2'!$A$10="","",'Schedule 2'!$A$10)</f>
        <v/>
      </c>
      <c r="B10" s="645"/>
      <c r="C10" s="645"/>
      <c r="D10" s="645"/>
      <c r="E10" s="645"/>
      <c r="F10" s="645"/>
      <c r="G10" s="645"/>
      <c r="H10" s="645"/>
      <c r="I10" s="645"/>
      <c r="J10" s="645"/>
      <c r="K10" s="645"/>
      <c r="L10" s="645"/>
      <c r="M10" s="645"/>
      <c r="N10" s="645"/>
      <c r="O10" s="646"/>
      <c r="P10" s="647" t="str">
        <f>IF('Schedule 2'!$M$10="","",'Schedule 2'!$M$10)</f>
        <v/>
      </c>
      <c r="Q10" s="647"/>
      <c r="R10" s="647"/>
      <c r="S10" s="647"/>
      <c r="T10" s="647"/>
      <c r="U10" s="647"/>
      <c r="V10" s="647"/>
      <c r="W10" s="647"/>
      <c r="X10" s="647"/>
      <c r="Y10" s="647"/>
      <c r="Z10" s="647"/>
      <c r="AA10" s="648"/>
    </row>
    <row r="11" spans="1:36" ht="18" customHeight="1" x14ac:dyDescent="0.25">
      <c r="A11" s="649"/>
      <c r="B11" s="650"/>
      <c r="C11" s="650"/>
      <c r="D11" s="650"/>
      <c r="E11" s="650"/>
      <c r="F11" s="650"/>
      <c r="G11" s="650"/>
      <c r="H11" s="650"/>
      <c r="I11" s="650"/>
      <c r="J11" s="650"/>
      <c r="K11" s="650"/>
      <c r="L11" s="650"/>
      <c r="M11" s="650"/>
      <c r="N11" s="650"/>
      <c r="O11" s="650"/>
      <c r="P11" s="650"/>
      <c r="Q11" s="650"/>
      <c r="R11" s="650"/>
      <c r="S11" s="650"/>
      <c r="T11" s="650"/>
      <c r="U11" s="650"/>
      <c r="V11" s="650"/>
      <c r="W11" s="650"/>
      <c r="X11" s="650"/>
      <c r="Y11" s="650"/>
      <c r="Z11" s="650"/>
      <c r="AA11" s="651"/>
    </row>
    <row r="12" spans="1:36" ht="30" customHeight="1" x14ac:dyDescent="0.25">
      <c r="A12" s="652" t="s">
        <v>95</v>
      </c>
      <c r="B12" s="653"/>
      <c r="C12" s="653"/>
      <c r="D12" s="653"/>
      <c r="E12" s="653"/>
      <c r="F12" s="653"/>
      <c r="G12" s="653"/>
      <c r="H12" s="653"/>
      <c r="I12" s="653"/>
      <c r="J12" s="653"/>
      <c r="K12" s="653"/>
      <c r="L12" s="653"/>
      <c r="M12" s="653"/>
      <c r="N12" s="653"/>
      <c r="O12" s="653"/>
      <c r="P12" s="653"/>
      <c r="Q12" s="653"/>
      <c r="R12" s="653"/>
      <c r="S12" s="487"/>
      <c r="T12" s="487"/>
      <c r="U12" s="487"/>
      <c r="V12" s="487"/>
      <c r="W12" s="487"/>
      <c r="X12" s="487"/>
      <c r="Y12" s="487"/>
      <c r="Z12" s="487"/>
      <c r="AA12" s="487"/>
    </row>
    <row r="13" spans="1:36" ht="30" customHeight="1" x14ac:dyDescent="0.25">
      <c r="A13" s="636"/>
      <c r="B13" s="637"/>
      <c r="C13" s="637"/>
      <c r="D13" s="637"/>
      <c r="E13" s="637"/>
      <c r="F13" s="637"/>
      <c r="G13" s="637"/>
      <c r="H13" s="637"/>
      <c r="I13" s="637"/>
      <c r="J13" s="637"/>
      <c r="K13" s="637"/>
      <c r="L13" s="637"/>
      <c r="M13" s="637"/>
      <c r="N13" s="638" t="s">
        <v>47</v>
      </c>
      <c r="O13" s="639"/>
      <c r="P13" s="639"/>
      <c r="Q13" s="639"/>
      <c r="R13" s="639"/>
      <c r="S13" s="639"/>
      <c r="T13" s="639"/>
      <c r="U13" s="639"/>
      <c r="V13" s="640"/>
      <c r="W13" s="640"/>
      <c r="X13" s="640"/>
      <c r="Y13" s="640"/>
      <c r="Z13" s="640"/>
      <c r="AA13" s="640"/>
    </row>
    <row r="14" spans="1:36" ht="60" customHeight="1" x14ac:dyDescent="0.25">
      <c r="A14" s="101" t="s">
        <v>31</v>
      </c>
      <c r="B14" s="516" t="s">
        <v>48</v>
      </c>
      <c r="C14" s="569"/>
      <c r="D14" s="569"/>
      <c r="E14" s="569"/>
      <c r="F14" s="569"/>
      <c r="G14" s="569"/>
      <c r="H14" s="569"/>
      <c r="I14" s="641" t="s">
        <v>49</v>
      </c>
      <c r="J14" s="641"/>
      <c r="K14" s="641"/>
      <c r="L14" s="629" t="s">
        <v>50</v>
      </c>
      <c r="M14" s="571"/>
      <c r="N14" s="629" t="s">
        <v>51</v>
      </c>
      <c r="O14" s="629"/>
      <c r="P14" s="629"/>
      <c r="Q14" s="95" t="s">
        <v>52</v>
      </c>
      <c r="R14" s="95" t="s">
        <v>53</v>
      </c>
      <c r="S14" s="629" t="s">
        <v>54</v>
      </c>
      <c r="T14" s="487"/>
      <c r="U14" s="487"/>
      <c r="V14" s="642" t="s">
        <v>55</v>
      </c>
      <c r="W14" s="487"/>
      <c r="X14" s="629" t="s">
        <v>56</v>
      </c>
      <c r="Y14" s="630"/>
      <c r="Z14" s="630"/>
      <c r="AA14" s="630"/>
    </row>
    <row r="15" spans="1:36" ht="30" customHeight="1" x14ac:dyDescent="0.25">
      <c r="A15" s="104">
        <v>1</v>
      </c>
      <c r="B15" s="626"/>
      <c r="C15" s="481"/>
      <c r="D15" s="481"/>
      <c r="E15" s="481"/>
      <c r="F15" s="481"/>
      <c r="G15" s="481"/>
      <c r="H15" s="481"/>
      <c r="I15" s="627"/>
      <c r="J15" s="627"/>
      <c r="K15" s="627"/>
      <c r="L15" s="627"/>
      <c r="M15" s="643"/>
      <c r="N15" s="628"/>
      <c r="O15" s="628"/>
      <c r="P15" s="628"/>
      <c r="Q15" s="105"/>
      <c r="R15" s="105"/>
      <c r="S15" s="628"/>
      <c r="T15" s="483"/>
      <c r="U15" s="483"/>
      <c r="V15" s="625"/>
      <c r="W15" s="631"/>
      <c r="X15" s="625"/>
      <c r="Y15" s="631"/>
      <c r="Z15" s="631"/>
      <c r="AA15" s="631"/>
    </row>
    <row r="16" spans="1:36" ht="30" customHeight="1" x14ac:dyDescent="0.25">
      <c r="A16" s="104">
        <v>2</v>
      </c>
      <c r="B16" s="626"/>
      <c r="C16" s="626"/>
      <c r="D16" s="626"/>
      <c r="E16" s="626"/>
      <c r="F16" s="626"/>
      <c r="G16" s="626"/>
      <c r="H16" s="626"/>
      <c r="I16" s="627"/>
      <c r="J16" s="627"/>
      <c r="K16" s="627"/>
      <c r="L16" s="627"/>
      <c r="M16" s="627"/>
      <c r="N16" s="628"/>
      <c r="O16" s="628"/>
      <c r="P16" s="628"/>
      <c r="Q16" s="105"/>
      <c r="R16" s="105"/>
      <c r="S16" s="628"/>
      <c r="T16" s="628"/>
      <c r="U16" s="628"/>
      <c r="V16" s="625"/>
      <c r="W16" s="625"/>
      <c r="X16" s="625"/>
      <c r="Y16" s="625"/>
      <c r="Z16" s="625"/>
      <c r="AA16" s="625"/>
    </row>
    <row r="17" spans="1:27" ht="30" customHeight="1" x14ac:dyDescent="0.25">
      <c r="A17" s="104">
        <v>3</v>
      </c>
      <c r="B17" s="626"/>
      <c r="C17" s="626"/>
      <c r="D17" s="626"/>
      <c r="E17" s="626"/>
      <c r="F17" s="626"/>
      <c r="G17" s="626"/>
      <c r="H17" s="626"/>
      <c r="I17" s="627"/>
      <c r="J17" s="627"/>
      <c r="K17" s="627"/>
      <c r="L17" s="627"/>
      <c r="M17" s="627"/>
      <c r="N17" s="628"/>
      <c r="O17" s="628"/>
      <c r="P17" s="628"/>
      <c r="Q17" s="105"/>
      <c r="R17" s="105"/>
      <c r="S17" s="628"/>
      <c r="T17" s="628"/>
      <c r="U17" s="628"/>
      <c r="V17" s="625"/>
      <c r="W17" s="625"/>
      <c r="X17" s="625"/>
      <c r="Y17" s="625"/>
      <c r="Z17" s="625"/>
      <c r="AA17" s="625"/>
    </row>
    <row r="18" spans="1:27" ht="30" customHeight="1" x14ac:dyDescent="0.25">
      <c r="A18" s="104">
        <v>4</v>
      </c>
      <c r="B18" s="626"/>
      <c r="C18" s="626"/>
      <c r="D18" s="626"/>
      <c r="E18" s="626"/>
      <c r="F18" s="626"/>
      <c r="G18" s="626"/>
      <c r="H18" s="626"/>
      <c r="I18" s="627"/>
      <c r="J18" s="627"/>
      <c r="K18" s="627"/>
      <c r="L18" s="627"/>
      <c r="M18" s="627"/>
      <c r="N18" s="628"/>
      <c r="O18" s="628"/>
      <c r="P18" s="628"/>
      <c r="Q18" s="105"/>
      <c r="R18" s="105"/>
      <c r="S18" s="628"/>
      <c r="T18" s="628"/>
      <c r="U18" s="628"/>
      <c r="V18" s="625"/>
      <c r="W18" s="625"/>
      <c r="X18" s="625"/>
      <c r="Y18" s="625"/>
      <c r="Z18" s="625"/>
      <c r="AA18" s="625"/>
    </row>
    <row r="19" spans="1:27" ht="30" customHeight="1" x14ac:dyDescent="0.25">
      <c r="A19" s="104">
        <v>5</v>
      </c>
      <c r="B19" s="626"/>
      <c r="C19" s="626"/>
      <c r="D19" s="626"/>
      <c r="E19" s="626"/>
      <c r="F19" s="626"/>
      <c r="G19" s="626"/>
      <c r="H19" s="626"/>
      <c r="I19" s="627"/>
      <c r="J19" s="627"/>
      <c r="K19" s="627"/>
      <c r="L19" s="627"/>
      <c r="M19" s="627"/>
      <c r="N19" s="628"/>
      <c r="O19" s="628"/>
      <c r="P19" s="628"/>
      <c r="Q19" s="105"/>
      <c r="R19" s="105"/>
      <c r="S19" s="628"/>
      <c r="T19" s="628"/>
      <c r="U19" s="628"/>
      <c r="V19" s="625"/>
      <c r="W19" s="625"/>
      <c r="X19" s="625"/>
      <c r="Y19" s="625"/>
      <c r="Z19" s="625"/>
      <c r="AA19" s="625"/>
    </row>
    <row r="20" spans="1:27" ht="30" customHeight="1" x14ac:dyDescent="0.25">
      <c r="A20" s="632" t="s">
        <v>57</v>
      </c>
      <c r="B20" s="633"/>
      <c r="C20" s="633"/>
      <c r="D20" s="633"/>
      <c r="E20" s="633"/>
      <c r="F20" s="633"/>
      <c r="G20" s="633"/>
      <c r="H20" s="633"/>
      <c r="I20" s="633"/>
      <c r="J20" s="633"/>
      <c r="K20" s="633"/>
      <c r="L20" s="633"/>
      <c r="M20" s="633"/>
      <c r="N20" s="633"/>
      <c r="O20" s="633"/>
      <c r="P20" s="633"/>
      <c r="Q20" s="633"/>
      <c r="R20" s="633"/>
      <c r="S20" s="634"/>
      <c r="T20" s="634"/>
      <c r="U20" s="634"/>
      <c r="V20" s="634"/>
      <c r="W20" s="634"/>
      <c r="X20" s="634"/>
      <c r="Y20" s="634"/>
      <c r="Z20" s="634"/>
      <c r="AA20" s="635"/>
    </row>
    <row r="21" spans="1:27" ht="30" customHeight="1" x14ac:dyDescent="0.25">
      <c r="A21" s="636"/>
      <c r="B21" s="637"/>
      <c r="C21" s="637"/>
      <c r="D21" s="637"/>
      <c r="E21" s="637"/>
      <c r="F21" s="637"/>
      <c r="G21" s="637"/>
      <c r="H21" s="637"/>
      <c r="I21" s="637"/>
      <c r="J21" s="637"/>
      <c r="K21" s="637"/>
      <c r="L21" s="637"/>
      <c r="M21" s="637"/>
      <c r="N21" s="638" t="s">
        <v>47</v>
      </c>
      <c r="O21" s="639"/>
      <c r="P21" s="639"/>
      <c r="Q21" s="639"/>
      <c r="R21" s="639"/>
      <c r="S21" s="639"/>
      <c r="T21" s="639"/>
      <c r="U21" s="639"/>
      <c r="V21" s="640"/>
      <c r="W21" s="640"/>
      <c r="X21" s="640"/>
      <c r="Y21" s="640"/>
      <c r="Z21" s="640"/>
      <c r="AA21" s="640"/>
    </row>
    <row r="22" spans="1:27" ht="60" customHeight="1" x14ac:dyDescent="0.25">
      <c r="A22" s="101" t="s">
        <v>31</v>
      </c>
      <c r="B22" s="516" t="s">
        <v>48</v>
      </c>
      <c r="C22" s="569"/>
      <c r="D22" s="569"/>
      <c r="E22" s="569"/>
      <c r="F22" s="569"/>
      <c r="G22" s="569"/>
      <c r="H22" s="569"/>
      <c r="I22" s="641" t="s">
        <v>49</v>
      </c>
      <c r="J22" s="641"/>
      <c r="K22" s="641"/>
      <c r="L22" s="629" t="s">
        <v>50</v>
      </c>
      <c r="M22" s="571"/>
      <c r="N22" s="629" t="s">
        <v>51</v>
      </c>
      <c r="O22" s="629"/>
      <c r="P22" s="629"/>
      <c r="Q22" s="95" t="s">
        <v>52</v>
      </c>
      <c r="R22" s="95" t="s">
        <v>53</v>
      </c>
      <c r="S22" s="629" t="s">
        <v>54</v>
      </c>
      <c r="T22" s="487"/>
      <c r="U22" s="487"/>
      <c r="V22" s="642" t="s">
        <v>55</v>
      </c>
      <c r="W22" s="487"/>
      <c r="X22" s="629" t="s">
        <v>56</v>
      </c>
      <c r="Y22" s="630"/>
      <c r="Z22" s="630"/>
      <c r="AA22" s="630"/>
    </row>
    <row r="23" spans="1:27" ht="30" customHeight="1" x14ac:dyDescent="0.25">
      <c r="A23" s="104">
        <v>6</v>
      </c>
      <c r="B23" s="626"/>
      <c r="C23" s="626"/>
      <c r="D23" s="626"/>
      <c r="E23" s="626"/>
      <c r="F23" s="626"/>
      <c r="G23" s="626"/>
      <c r="H23" s="626"/>
      <c r="I23" s="627"/>
      <c r="J23" s="627"/>
      <c r="K23" s="627"/>
      <c r="L23" s="627"/>
      <c r="M23" s="627"/>
      <c r="N23" s="628"/>
      <c r="O23" s="628"/>
      <c r="P23" s="628"/>
      <c r="Q23" s="105"/>
      <c r="R23" s="105"/>
      <c r="S23" s="628"/>
      <c r="T23" s="628"/>
      <c r="U23" s="628"/>
      <c r="V23" s="625"/>
      <c r="W23" s="631"/>
      <c r="X23" s="625"/>
      <c r="Y23" s="631"/>
      <c r="Z23" s="631"/>
      <c r="AA23" s="631"/>
    </row>
    <row r="24" spans="1:27" ht="30" customHeight="1" x14ac:dyDescent="0.25">
      <c r="A24" s="104">
        <v>7</v>
      </c>
      <c r="B24" s="626"/>
      <c r="C24" s="626"/>
      <c r="D24" s="626"/>
      <c r="E24" s="626"/>
      <c r="F24" s="626"/>
      <c r="G24" s="626"/>
      <c r="H24" s="626"/>
      <c r="I24" s="627"/>
      <c r="J24" s="627"/>
      <c r="K24" s="627"/>
      <c r="L24" s="627"/>
      <c r="M24" s="627"/>
      <c r="N24" s="628"/>
      <c r="O24" s="628"/>
      <c r="P24" s="628"/>
      <c r="Q24" s="105"/>
      <c r="R24" s="105"/>
      <c r="S24" s="628"/>
      <c r="T24" s="628"/>
      <c r="U24" s="628"/>
      <c r="V24" s="625"/>
      <c r="W24" s="625"/>
      <c r="X24" s="625"/>
      <c r="Y24" s="625"/>
      <c r="Z24" s="625"/>
      <c r="AA24" s="625"/>
    </row>
    <row r="25" spans="1:27" ht="30" customHeight="1" x14ac:dyDescent="0.25">
      <c r="A25" s="104">
        <v>8</v>
      </c>
      <c r="B25" s="626"/>
      <c r="C25" s="626"/>
      <c r="D25" s="626"/>
      <c r="E25" s="626"/>
      <c r="F25" s="626"/>
      <c r="G25" s="626"/>
      <c r="H25" s="626"/>
      <c r="I25" s="627"/>
      <c r="J25" s="627"/>
      <c r="K25" s="627"/>
      <c r="L25" s="627"/>
      <c r="M25" s="627"/>
      <c r="N25" s="628"/>
      <c r="O25" s="628"/>
      <c r="P25" s="628"/>
      <c r="Q25" s="105"/>
      <c r="R25" s="105"/>
      <c r="S25" s="628"/>
      <c r="T25" s="628"/>
      <c r="U25" s="628"/>
      <c r="V25" s="625"/>
      <c r="W25" s="625"/>
      <c r="X25" s="625"/>
      <c r="Y25" s="625"/>
      <c r="Z25" s="625"/>
      <c r="AA25" s="625"/>
    </row>
    <row r="26" spans="1:27" ht="30" customHeight="1" x14ac:dyDescent="0.25">
      <c r="A26" s="104">
        <v>9</v>
      </c>
      <c r="B26" s="626"/>
      <c r="C26" s="626"/>
      <c r="D26" s="626"/>
      <c r="E26" s="626"/>
      <c r="F26" s="626"/>
      <c r="G26" s="626"/>
      <c r="H26" s="626"/>
      <c r="I26" s="627"/>
      <c r="J26" s="627"/>
      <c r="K26" s="627"/>
      <c r="L26" s="627"/>
      <c r="M26" s="627"/>
      <c r="N26" s="628"/>
      <c r="O26" s="628"/>
      <c r="P26" s="628"/>
      <c r="Q26" s="105"/>
      <c r="R26" s="105"/>
      <c r="S26" s="628"/>
      <c r="T26" s="628"/>
      <c r="U26" s="628"/>
      <c r="V26" s="625"/>
      <c r="W26" s="625"/>
      <c r="X26" s="625"/>
      <c r="Y26" s="625"/>
      <c r="Z26" s="625"/>
      <c r="AA26" s="625"/>
    </row>
    <row r="27" spans="1:27" ht="30" customHeight="1" x14ac:dyDescent="0.25">
      <c r="A27" s="104">
        <v>10</v>
      </c>
      <c r="B27" s="626"/>
      <c r="C27" s="626"/>
      <c r="D27" s="626"/>
      <c r="E27" s="626"/>
      <c r="F27" s="626"/>
      <c r="G27" s="626"/>
      <c r="H27" s="626"/>
      <c r="I27" s="627"/>
      <c r="J27" s="627"/>
      <c r="K27" s="627"/>
      <c r="L27" s="627"/>
      <c r="M27" s="627"/>
      <c r="N27" s="628"/>
      <c r="O27" s="628"/>
      <c r="P27" s="628"/>
      <c r="Q27" s="105"/>
      <c r="R27" s="105"/>
      <c r="S27" s="628"/>
      <c r="T27" s="628"/>
      <c r="U27" s="628"/>
      <c r="V27" s="625"/>
      <c r="W27" s="625"/>
      <c r="X27" s="625"/>
      <c r="Y27" s="625"/>
      <c r="Z27" s="625"/>
      <c r="AA27" s="625"/>
    </row>
    <row r="28" spans="1:27" ht="9.6" customHeight="1" x14ac:dyDescent="0.25">
      <c r="A28" s="619"/>
      <c r="B28" s="620"/>
      <c r="C28" s="620"/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1"/>
    </row>
    <row r="29" spans="1:27" ht="12.6" customHeight="1" x14ac:dyDescent="0.25">
      <c r="A29" s="622">
        <v>45292</v>
      </c>
      <c r="B29" s="623"/>
      <c r="C29" s="623"/>
      <c r="D29" s="623"/>
      <c r="E29" s="623"/>
      <c r="F29" s="623"/>
      <c r="G29" s="623"/>
      <c r="H29" s="623"/>
      <c r="I29" s="623"/>
      <c r="J29" s="623"/>
      <c r="K29" s="623"/>
      <c r="L29" s="623"/>
      <c r="M29" s="623"/>
      <c r="N29" s="623"/>
      <c r="O29" s="623"/>
      <c r="P29" s="623"/>
      <c r="Q29" s="623"/>
      <c r="R29" s="624"/>
      <c r="S29" s="624"/>
      <c r="T29" s="624"/>
      <c r="U29" s="624"/>
      <c r="V29" s="624"/>
      <c r="W29" s="624"/>
      <c r="X29" s="624" t="s">
        <v>112</v>
      </c>
      <c r="Y29" s="624"/>
      <c r="Z29" s="624"/>
      <c r="AA29" s="624"/>
    </row>
    <row r="30" spans="1:27" ht="9" customHeight="1" x14ac:dyDescent="0.25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</row>
    <row r="31" spans="1:27" ht="24" hidden="1" customHeight="1" x14ac:dyDescent="0.25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</row>
    <row r="32" spans="1:27" ht="69" hidden="1" customHeight="1" x14ac:dyDescent="0.25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</row>
    <row r="33" spans="1:19" ht="30" hidden="1" customHeight="1" x14ac:dyDescent="0.25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</row>
    <row r="34" spans="1:19" ht="30.75" hidden="1" customHeight="1" x14ac:dyDescent="0.25"/>
    <row r="35" spans="1:19" ht="30" hidden="1" customHeight="1" x14ac:dyDescent="0.25"/>
    <row r="36" spans="1:19" ht="30" hidden="1" customHeight="1" x14ac:dyDescent="0.25"/>
    <row r="37" spans="1:19" ht="29.25" hidden="1" customHeight="1" x14ac:dyDescent="0.25"/>
    <row r="38" spans="1:19" ht="30" hidden="1" customHeight="1" x14ac:dyDescent="0.25"/>
    <row r="39" spans="1:19" ht="30" hidden="1" customHeight="1" x14ac:dyDescent="0.25"/>
    <row r="40" spans="1:19" ht="30" hidden="1" customHeight="1" x14ac:dyDescent="0.25"/>
    <row r="41" spans="1:19" ht="30" hidden="1" customHeight="1" x14ac:dyDescent="0.25"/>
    <row r="42" spans="1:19" ht="29.25" hidden="1" customHeight="1" x14ac:dyDescent="0.25"/>
    <row r="44" spans="1:19" ht="15.75" hidden="1" customHeight="1" x14ac:dyDescent="0.25"/>
    <row r="45" spans="1:19" ht="24" hidden="1" customHeight="1" x14ac:dyDescent="0.25"/>
    <row r="46" spans="1:19" ht="23.25" hidden="1" customHeight="1" x14ac:dyDescent="0.25"/>
    <row r="47" spans="1:19" ht="24" hidden="1" customHeight="1" x14ac:dyDescent="0.25"/>
    <row r="48" spans="1:19" ht="24" hidden="1" customHeight="1" x14ac:dyDescent="0.25"/>
    <row r="49" ht="24" hidden="1" customHeight="1" x14ac:dyDescent="0.25"/>
    <row r="51" hidden="1" x14ac:dyDescent="0.25"/>
    <row r="52" hidden="1" x14ac:dyDescent="0.25"/>
    <row r="53" ht="20.25" hidden="1" customHeight="1" x14ac:dyDescent="0.25"/>
    <row r="54" ht="20.25" hidden="1" customHeight="1" x14ac:dyDescent="0.25"/>
    <row r="55" ht="20.25" hidden="1" customHeight="1" x14ac:dyDescent="0.25"/>
    <row r="56" ht="20.25" hidden="1" customHeight="1" x14ac:dyDescent="0.25"/>
    <row r="57" ht="20.25" hidden="1" customHeight="1" x14ac:dyDescent="0.25"/>
    <row r="58" hidden="1" x14ac:dyDescent="0.25"/>
    <row r="59" ht="20.25" hidden="1" customHeight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t="20.25" hidden="1" customHeight="1" x14ac:dyDescent="0.25"/>
    <row r="70" ht="20.25" hidden="1" customHeight="1" x14ac:dyDescent="0.25"/>
    <row r="71" ht="25.5" hidden="1" customHeight="1" x14ac:dyDescent="0.25"/>
    <row r="72" ht="25.5" hidden="1" customHeight="1" x14ac:dyDescent="0.25"/>
    <row r="73" x14ac:dyDescent="0.25"/>
  </sheetData>
  <mergeCells count="105">
    <mergeCell ref="A10:O10"/>
    <mergeCell ref="P10:AA10"/>
    <mergeCell ref="A11:AA11"/>
    <mergeCell ref="A12:AA12"/>
    <mergeCell ref="A13:M13"/>
    <mergeCell ref="N13:U13"/>
    <mergeCell ref="V13:AA13"/>
    <mergeCell ref="E2:N7"/>
    <mergeCell ref="S4:AA6"/>
    <mergeCell ref="S7:AA7"/>
    <mergeCell ref="A8:D8"/>
    <mergeCell ref="I8:AA8"/>
    <mergeCell ref="A9:O9"/>
    <mergeCell ref="P9:AA9"/>
    <mergeCell ref="X14:AA14"/>
    <mergeCell ref="B15:H15"/>
    <mergeCell ref="I15:K15"/>
    <mergeCell ref="L15:M15"/>
    <mergeCell ref="N15:P15"/>
    <mergeCell ref="S15:U15"/>
    <mergeCell ref="V15:W15"/>
    <mergeCell ref="X15:AA15"/>
    <mergeCell ref="B14:H14"/>
    <mergeCell ref="I14:K14"/>
    <mergeCell ref="L14:M14"/>
    <mergeCell ref="N14:P14"/>
    <mergeCell ref="S14:U14"/>
    <mergeCell ref="V14:W14"/>
    <mergeCell ref="X16:AA16"/>
    <mergeCell ref="B17:H17"/>
    <mergeCell ref="I17:K17"/>
    <mergeCell ref="L17:M17"/>
    <mergeCell ref="N17:P17"/>
    <mergeCell ref="S17:U17"/>
    <mergeCell ref="V17:W17"/>
    <mergeCell ref="X17:AA17"/>
    <mergeCell ref="B16:H16"/>
    <mergeCell ref="I16:K16"/>
    <mergeCell ref="L16:M16"/>
    <mergeCell ref="N16:P16"/>
    <mergeCell ref="S16:U16"/>
    <mergeCell ref="V16:W16"/>
    <mergeCell ref="X18:AA18"/>
    <mergeCell ref="B19:H19"/>
    <mergeCell ref="I19:K19"/>
    <mergeCell ref="L19:M19"/>
    <mergeCell ref="N19:P19"/>
    <mergeCell ref="S19:U19"/>
    <mergeCell ref="V19:W19"/>
    <mergeCell ref="X19:AA19"/>
    <mergeCell ref="B18:H18"/>
    <mergeCell ref="I18:K18"/>
    <mergeCell ref="L18:M18"/>
    <mergeCell ref="N18:P18"/>
    <mergeCell ref="S18:U18"/>
    <mergeCell ref="V18:W18"/>
    <mergeCell ref="X22:AA22"/>
    <mergeCell ref="B23:H23"/>
    <mergeCell ref="I23:K23"/>
    <mergeCell ref="L23:M23"/>
    <mergeCell ref="N23:P23"/>
    <mergeCell ref="S23:U23"/>
    <mergeCell ref="V23:W23"/>
    <mergeCell ref="X23:AA23"/>
    <mergeCell ref="A20:AA20"/>
    <mergeCell ref="A21:M21"/>
    <mergeCell ref="N21:U21"/>
    <mergeCell ref="V21:AA21"/>
    <mergeCell ref="B22:H22"/>
    <mergeCell ref="I22:K22"/>
    <mergeCell ref="L22:M22"/>
    <mergeCell ref="N22:P22"/>
    <mergeCell ref="S22:U22"/>
    <mergeCell ref="V22:W22"/>
    <mergeCell ref="X24:AA24"/>
    <mergeCell ref="B25:H25"/>
    <mergeCell ref="I25:K25"/>
    <mergeCell ref="L25:M25"/>
    <mergeCell ref="N25:P25"/>
    <mergeCell ref="S25:U25"/>
    <mergeCell ref="V25:W25"/>
    <mergeCell ref="X25:AA25"/>
    <mergeCell ref="B24:H24"/>
    <mergeCell ref="I24:K24"/>
    <mergeCell ref="L24:M24"/>
    <mergeCell ref="N24:P24"/>
    <mergeCell ref="S24:U24"/>
    <mergeCell ref="V24:W24"/>
    <mergeCell ref="A28:AA28"/>
    <mergeCell ref="A29:W29"/>
    <mergeCell ref="X29:AA29"/>
    <mergeCell ref="X26:AA26"/>
    <mergeCell ref="B27:H27"/>
    <mergeCell ref="I27:K27"/>
    <mergeCell ref="L27:M27"/>
    <mergeCell ref="N27:P27"/>
    <mergeCell ref="S27:U27"/>
    <mergeCell ref="V27:W27"/>
    <mergeCell ref="X27:AA27"/>
    <mergeCell ref="B26:H26"/>
    <mergeCell ref="I26:K26"/>
    <mergeCell ref="L26:M26"/>
    <mergeCell ref="N26:P26"/>
    <mergeCell ref="S26:U26"/>
    <mergeCell ref="V26:W26"/>
  </mergeCells>
  <printOptions horizontalCentered="1"/>
  <pageMargins left="0.3" right="0.3" top="0.3" bottom="0.3" header="0" footer="0"/>
  <pageSetup scale="6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71"/>
  <sheetViews>
    <sheetView showGridLines="0" zoomScaleNormal="100" workbookViewId="0">
      <selection activeCell="A47" sqref="A47:BX88"/>
    </sheetView>
  </sheetViews>
  <sheetFormatPr defaultColWidth="0" defaultRowHeight="15" customHeight="1" zeroHeight="1" x14ac:dyDescent="0.25"/>
  <cols>
    <col min="1" max="1" width="6.7109375" style="61" customWidth="1"/>
    <col min="2" max="2" width="5.7109375" style="61" customWidth="1"/>
    <col min="3" max="3" width="4.7109375" style="61" customWidth="1"/>
    <col min="4" max="4" width="3.7109375" style="61" customWidth="1"/>
    <col min="5" max="5" width="15.7109375" style="61" customWidth="1"/>
    <col min="6" max="6" width="3.7109375" style="61" customWidth="1"/>
    <col min="7" max="7" width="4.28515625" style="61" customWidth="1"/>
    <col min="8" max="8" width="8.7109375" style="61" customWidth="1"/>
    <col min="9" max="9" width="4.7109375" style="61" customWidth="1"/>
    <col min="10" max="12" width="3.7109375" style="61" customWidth="1"/>
    <col min="13" max="13" width="15.7109375" style="61" customWidth="1"/>
    <col min="14" max="14" width="5.7109375" style="61" customWidth="1"/>
    <col min="15" max="15" width="4.7109375" style="61" customWidth="1"/>
    <col min="16" max="16" width="6.7109375" style="61" customWidth="1"/>
    <col min="17" max="18" width="15.7109375" style="61" customWidth="1"/>
    <col min="19" max="19" width="6.7109375" style="61" customWidth="1"/>
    <col min="20" max="20" width="5.7109375" style="61" customWidth="1"/>
    <col min="21" max="21" width="4.7109375" style="61" customWidth="1"/>
    <col min="22" max="22" width="3.7109375" style="61" customWidth="1"/>
    <col min="23" max="23" width="15.7109375" style="61" customWidth="1"/>
    <col min="24" max="25" width="3.7109375" style="61" customWidth="1"/>
    <col min="26" max="26" width="8.7109375" style="61" customWidth="1"/>
    <col min="27" max="27" width="4.7109375" style="61" customWidth="1"/>
    <col min="28" max="28" width="1.7109375" style="61" customWidth="1"/>
    <col min="29" max="30" width="3.7109375" style="61" hidden="1" customWidth="1"/>
    <col min="31" max="31" width="15.7109375" style="61" hidden="1" customWidth="1"/>
    <col min="32" max="32" width="5.42578125" style="61" hidden="1" customWidth="1"/>
    <col min="33" max="33" width="4.42578125" style="61" hidden="1" customWidth="1"/>
    <col min="34" max="34" width="6.7109375" style="61" hidden="1" customWidth="1"/>
    <col min="35" max="36" width="15.7109375" style="61" hidden="1" customWidth="1"/>
    <col min="37" max="16384" width="0" style="61" hidden="1"/>
  </cols>
  <sheetData>
    <row r="1" spans="1:36" x14ac:dyDescent="0.25">
      <c r="S1" s="65"/>
      <c r="T1" s="64"/>
      <c r="U1" s="64"/>
      <c r="V1" s="64"/>
      <c r="W1" s="64"/>
      <c r="X1" s="64"/>
      <c r="Y1" s="64"/>
      <c r="Z1" s="64"/>
      <c r="AA1" s="64"/>
      <c r="AB1" s="60"/>
      <c r="AC1" s="60"/>
      <c r="AD1" s="60"/>
      <c r="AE1" s="60"/>
      <c r="AF1" s="60"/>
      <c r="AG1" s="60"/>
      <c r="AH1" s="60"/>
      <c r="AI1" s="60"/>
      <c r="AJ1" s="60"/>
    </row>
    <row r="2" spans="1:36" x14ac:dyDescent="0.25">
      <c r="A2" s="66"/>
      <c r="B2" s="67"/>
      <c r="C2" s="67"/>
      <c r="D2" s="67"/>
      <c r="E2" s="399" t="s">
        <v>98</v>
      </c>
      <c r="F2" s="400"/>
      <c r="G2" s="400"/>
      <c r="H2" s="400"/>
      <c r="I2" s="400"/>
      <c r="J2" s="400"/>
      <c r="K2" s="400"/>
      <c r="L2" s="400"/>
      <c r="M2" s="400"/>
      <c r="N2" s="400"/>
      <c r="O2" s="67"/>
      <c r="P2" s="67"/>
      <c r="Q2" s="67"/>
      <c r="R2" s="67"/>
      <c r="S2" s="93"/>
      <c r="T2" s="93"/>
      <c r="U2" s="93"/>
      <c r="V2" s="93"/>
      <c r="W2" s="93"/>
      <c r="X2" s="93"/>
      <c r="Y2" s="93"/>
      <c r="Z2" s="93"/>
      <c r="AA2" s="94"/>
      <c r="AB2" s="60"/>
      <c r="AC2" s="60"/>
      <c r="AD2" s="60"/>
      <c r="AE2" s="60"/>
      <c r="AF2" s="60"/>
      <c r="AG2" s="60"/>
      <c r="AH2" s="60"/>
      <c r="AI2" s="60"/>
      <c r="AJ2" s="60"/>
    </row>
    <row r="3" spans="1:36" x14ac:dyDescent="0.25">
      <c r="A3" s="68"/>
      <c r="B3" s="69"/>
      <c r="C3" s="69"/>
      <c r="D3" s="69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2"/>
      <c r="P3" s="2"/>
      <c r="Q3" s="2"/>
      <c r="R3" s="2"/>
      <c r="S3" s="98"/>
      <c r="T3" s="98"/>
      <c r="U3" s="98"/>
      <c r="V3" s="98"/>
      <c r="W3" s="98"/>
      <c r="X3" s="98"/>
      <c r="Y3" s="98"/>
      <c r="Z3" s="98"/>
      <c r="AA3" s="99"/>
      <c r="AB3" s="60"/>
      <c r="AC3" s="60"/>
      <c r="AD3" s="60"/>
      <c r="AE3" s="60"/>
      <c r="AF3" s="60"/>
      <c r="AG3" s="60"/>
      <c r="AH3" s="60"/>
      <c r="AI3" s="60"/>
      <c r="AJ3" s="60"/>
    </row>
    <row r="4" spans="1:36" ht="23.25" customHeight="1" x14ac:dyDescent="0.25">
      <c r="A4" s="68"/>
      <c r="B4" s="69"/>
      <c r="C4" s="69"/>
      <c r="D4" s="69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2"/>
      <c r="P4" s="2"/>
      <c r="Q4" s="2"/>
      <c r="R4" s="2"/>
      <c r="S4" s="403" t="s">
        <v>114</v>
      </c>
      <c r="T4" s="403"/>
      <c r="U4" s="403"/>
      <c r="V4" s="654"/>
      <c r="W4" s="654"/>
      <c r="X4" s="654"/>
      <c r="Y4" s="654"/>
      <c r="Z4" s="654"/>
      <c r="AA4" s="655"/>
    </row>
    <row r="5" spans="1:36" ht="15" customHeight="1" x14ac:dyDescent="0.25">
      <c r="A5" s="68"/>
      <c r="B5" s="69"/>
      <c r="C5" s="69"/>
      <c r="D5" s="69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2"/>
      <c r="P5" s="2"/>
      <c r="Q5" s="2"/>
      <c r="R5" s="2"/>
      <c r="S5" s="654"/>
      <c r="T5" s="654"/>
      <c r="U5" s="654"/>
      <c r="V5" s="654"/>
      <c r="W5" s="654"/>
      <c r="X5" s="654"/>
      <c r="Y5" s="654"/>
      <c r="Z5" s="654"/>
      <c r="AA5" s="655"/>
    </row>
    <row r="6" spans="1:36" ht="15" customHeight="1" x14ac:dyDescent="0.25">
      <c r="A6" s="68"/>
      <c r="B6" s="69"/>
      <c r="C6" s="70" t="s">
        <v>96</v>
      </c>
      <c r="D6" s="7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2"/>
      <c r="P6" s="2"/>
      <c r="Q6" s="2"/>
      <c r="R6" s="2"/>
      <c r="S6" s="654"/>
      <c r="T6" s="654"/>
      <c r="U6" s="654"/>
      <c r="V6" s="654"/>
      <c r="W6" s="654"/>
      <c r="X6" s="654"/>
      <c r="Y6" s="654"/>
      <c r="Z6" s="654"/>
      <c r="AA6" s="655"/>
    </row>
    <row r="7" spans="1:36" ht="31.5" customHeight="1" x14ac:dyDescent="0.25">
      <c r="A7" s="68"/>
      <c r="B7" s="62"/>
      <c r="C7" s="62"/>
      <c r="D7" s="6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2"/>
      <c r="P7" s="2"/>
      <c r="Q7" s="2"/>
      <c r="R7" s="2"/>
      <c r="S7" s="656"/>
      <c r="T7" s="656"/>
      <c r="U7" s="656"/>
      <c r="V7" s="656"/>
      <c r="W7" s="656"/>
      <c r="X7" s="656"/>
      <c r="Y7" s="656"/>
      <c r="Z7" s="656"/>
      <c r="AA7" s="657"/>
    </row>
    <row r="8" spans="1:36" ht="23.25" x14ac:dyDescent="0.25">
      <c r="A8" s="406" t="s">
        <v>97</v>
      </c>
      <c r="B8" s="407"/>
      <c r="C8" s="407"/>
      <c r="D8" s="407"/>
      <c r="E8" s="189">
        <f>'Missouri Cover'!$BP$2</f>
        <v>2026</v>
      </c>
      <c r="F8" s="63"/>
      <c r="G8" s="63"/>
      <c r="H8" s="63"/>
      <c r="I8" s="658" t="s">
        <v>69</v>
      </c>
      <c r="J8" s="659"/>
      <c r="K8" s="659"/>
      <c r="L8" s="659"/>
      <c r="M8" s="659"/>
      <c r="N8" s="659"/>
      <c r="O8" s="659"/>
      <c r="P8" s="659"/>
      <c r="Q8" s="659"/>
      <c r="R8" s="660"/>
      <c r="S8" s="660"/>
      <c r="T8" s="660"/>
      <c r="U8" s="660"/>
      <c r="V8" s="660"/>
      <c r="W8" s="660"/>
      <c r="X8" s="660"/>
      <c r="Y8" s="660"/>
      <c r="Z8" s="660"/>
      <c r="AA8" s="661"/>
    </row>
    <row r="9" spans="1:36" ht="18" customHeight="1" x14ac:dyDescent="0.25">
      <c r="A9" s="662" t="s">
        <v>1</v>
      </c>
      <c r="B9" s="663"/>
      <c r="C9" s="663"/>
      <c r="D9" s="663"/>
      <c r="E9" s="663"/>
      <c r="F9" s="663"/>
      <c r="G9" s="663"/>
      <c r="H9" s="663"/>
      <c r="I9" s="663"/>
      <c r="J9" s="663"/>
      <c r="K9" s="663"/>
      <c r="L9" s="663"/>
      <c r="M9" s="663"/>
      <c r="N9" s="663"/>
      <c r="O9" s="664"/>
      <c r="P9" s="665" t="s">
        <v>0</v>
      </c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7"/>
    </row>
    <row r="10" spans="1:36" ht="30" customHeight="1" x14ac:dyDescent="0.25">
      <c r="A10" s="644" t="str">
        <f>IF('Schedule 2'!$A$10="","",'Schedule 2'!$A$10)</f>
        <v/>
      </c>
      <c r="B10" s="645"/>
      <c r="C10" s="645"/>
      <c r="D10" s="645"/>
      <c r="E10" s="645"/>
      <c r="F10" s="645"/>
      <c r="G10" s="645"/>
      <c r="H10" s="645"/>
      <c r="I10" s="645"/>
      <c r="J10" s="645"/>
      <c r="K10" s="645"/>
      <c r="L10" s="645"/>
      <c r="M10" s="645"/>
      <c r="N10" s="645"/>
      <c r="O10" s="646"/>
      <c r="P10" s="647" t="str">
        <f>IF('Schedule 2'!$M$10="","",'Schedule 2'!$M$10)</f>
        <v/>
      </c>
      <c r="Q10" s="647"/>
      <c r="R10" s="647"/>
      <c r="S10" s="647"/>
      <c r="T10" s="647"/>
      <c r="U10" s="647"/>
      <c r="V10" s="647"/>
      <c r="W10" s="647"/>
      <c r="X10" s="647"/>
      <c r="Y10" s="647"/>
      <c r="Z10" s="647"/>
      <c r="AA10" s="648"/>
    </row>
    <row r="11" spans="1:36" ht="18" customHeight="1" x14ac:dyDescent="0.25">
      <c r="A11" s="684"/>
      <c r="B11" s="685"/>
      <c r="C11" s="685"/>
      <c r="D11" s="685"/>
      <c r="E11" s="685"/>
      <c r="F11" s="685"/>
      <c r="G11" s="685"/>
      <c r="H11" s="685"/>
      <c r="I11" s="685"/>
      <c r="J11" s="685"/>
      <c r="K11" s="685"/>
      <c r="L11" s="685"/>
      <c r="M11" s="685"/>
      <c r="N11" s="685"/>
      <c r="O11" s="685"/>
      <c r="P11" s="685"/>
      <c r="Q11" s="685"/>
      <c r="R11" s="685"/>
      <c r="S11" s="685"/>
      <c r="T11" s="685"/>
      <c r="U11" s="685"/>
      <c r="V11" s="685"/>
      <c r="W11" s="685"/>
      <c r="X11" s="685"/>
      <c r="Y11" s="685"/>
      <c r="Z11" s="685"/>
      <c r="AA11" s="686"/>
    </row>
    <row r="12" spans="1:36" ht="30" customHeight="1" x14ac:dyDescent="0.25">
      <c r="A12" s="687" t="s">
        <v>68</v>
      </c>
      <c r="B12" s="688"/>
      <c r="C12" s="688"/>
      <c r="D12" s="688"/>
      <c r="E12" s="688"/>
      <c r="F12" s="688"/>
      <c r="G12" s="688"/>
      <c r="H12" s="688"/>
      <c r="I12" s="688"/>
      <c r="J12" s="688"/>
      <c r="K12" s="688"/>
      <c r="L12" s="688"/>
      <c r="M12" s="688"/>
      <c r="N12" s="688"/>
      <c r="O12" s="688"/>
      <c r="P12" s="688"/>
      <c r="Q12" s="688"/>
      <c r="R12" s="688"/>
      <c r="S12" s="688"/>
      <c r="T12" s="688"/>
      <c r="U12" s="688"/>
      <c r="V12" s="688"/>
      <c r="W12" s="688"/>
      <c r="X12" s="688"/>
      <c r="Y12" s="688"/>
      <c r="Z12" s="688"/>
      <c r="AA12" s="689"/>
    </row>
    <row r="13" spans="1:36" ht="60" customHeight="1" x14ac:dyDescent="0.25">
      <c r="A13" s="79" t="s">
        <v>31</v>
      </c>
      <c r="B13" s="516" t="s">
        <v>66</v>
      </c>
      <c r="C13" s="569"/>
      <c r="D13" s="569"/>
      <c r="E13" s="569"/>
      <c r="F13" s="679" t="s">
        <v>111</v>
      </c>
      <c r="G13" s="679"/>
      <c r="H13" s="641" t="s">
        <v>64</v>
      </c>
      <c r="I13" s="680"/>
      <c r="J13" s="680"/>
      <c r="K13" s="679" t="s">
        <v>63</v>
      </c>
      <c r="L13" s="681"/>
      <c r="M13" s="100" t="s">
        <v>62</v>
      </c>
      <c r="N13" s="629" t="s">
        <v>61</v>
      </c>
      <c r="O13" s="682"/>
      <c r="P13" s="682"/>
      <c r="Q13" s="95" t="s">
        <v>60</v>
      </c>
      <c r="R13" s="95" t="s">
        <v>59</v>
      </c>
      <c r="S13" s="629" t="s">
        <v>58</v>
      </c>
      <c r="T13" s="629"/>
      <c r="U13" s="629"/>
      <c r="V13" s="642" t="s">
        <v>55</v>
      </c>
      <c r="W13" s="487"/>
      <c r="X13" s="629" t="s">
        <v>56</v>
      </c>
      <c r="Y13" s="683"/>
      <c r="Z13" s="683"/>
      <c r="AA13" s="683"/>
    </row>
    <row r="14" spans="1:36" ht="30" customHeight="1" x14ac:dyDescent="0.25">
      <c r="A14" s="106" t="s">
        <v>94</v>
      </c>
      <c r="B14" s="670"/>
      <c r="C14" s="671"/>
      <c r="D14" s="671"/>
      <c r="E14" s="671"/>
      <c r="F14" s="672"/>
      <c r="G14" s="672"/>
      <c r="H14" s="673"/>
      <c r="I14" s="674"/>
      <c r="J14" s="674"/>
      <c r="K14" s="672"/>
      <c r="L14" s="675"/>
      <c r="M14" s="107"/>
      <c r="N14" s="668"/>
      <c r="O14" s="668"/>
      <c r="P14" s="668"/>
      <c r="Q14" s="108"/>
      <c r="R14" s="108"/>
      <c r="S14" s="668"/>
      <c r="T14" s="668"/>
      <c r="U14" s="668"/>
      <c r="V14" s="668"/>
      <c r="W14" s="669"/>
      <c r="X14" s="668"/>
      <c r="Y14" s="668"/>
      <c r="Z14" s="668"/>
      <c r="AA14" s="668"/>
    </row>
    <row r="15" spans="1:36" ht="30" customHeight="1" x14ac:dyDescent="0.25">
      <c r="A15" s="106" t="s">
        <v>93</v>
      </c>
      <c r="B15" s="670"/>
      <c r="C15" s="671"/>
      <c r="D15" s="671"/>
      <c r="E15" s="671"/>
      <c r="F15" s="672"/>
      <c r="G15" s="672"/>
      <c r="H15" s="673"/>
      <c r="I15" s="674"/>
      <c r="J15" s="674"/>
      <c r="K15" s="672"/>
      <c r="L15" s="675"/>
      <c r="M15" s="107"/>
      <c r="N15" s="668"/>
      <c r="O15" s="668"/>
      <c r="P15" s="668"/>
      <c r="Q15" s="108"/>
      <c r="R15" s="108"/>
      <c r="S15" s="668"/>
      <c r="T15" s="668"/>
      <c r="U15" s="668"/>
      <c r="V15" s="668"/>
      <c r="W15" s="669"/>
      <c r="X15" s="668"/>
      <c r="Y15" s="668"/>
      <c r="Z15" s="668"/>
      <c r="AA15" s="668"/>
    </row>
    <row r="16" spans="1:36" ht="30" customHeight="1" x14ac:dyDescent="0.25">
      <c r="A16" s="106" t="s">
        <v>92</v>
      </c>
      <c r="B16" s="670"/>
      <c r="C16" s="671"/>
      <c r="D16" s="671"/>
      <c r="E16" s="671"/>
      <c r="F16" s="672"/>
      <c r="G16" s="672"/>
      <c r="H16" s="673"/>
      <c r="I16" s="674"/>
      <c r="J16" s="674"/>
      <c r="K16" s="672"/>
      <c r="L16" s="675"/>
      <c r="M16" s="107"/>
      <c r="N16" s="668"/>
      <c r="O16" s="668"/>
      <c r="P16" s="668"/>
      <c r="Q16" s="108"/>
      <c r="R16" s="108"/>
      <c r="S16" s="668"/>
      <c r="T16" s="668"/>
      <c r="U16" s="668"/>
      <c r="V16" s="668"/>
      <c r="W16" s="669"/>
      <c r="X16" s="668"/>
      <c r="Y16" s="668"/>
      <c r="Z16" s="668"/>
      <c r="AA16" s="668"/>
    </row>
    <row r="17" spans="1:27" ht="30" customHeight="1" x14ac:dyDescent="0.25">
      <c r="A17" s="106" t="s">
        <v>91</v>
      </c>
      <c r="B17" s="670"/>
      <c r="C17" s="671"/>
      <c r="D17" s="671"/>
      <c r="E17" s="671"/>
      <c r="F17" s="672"/>
      <c r="G17" s="672"/>
      <c r="H17" s="673"/>
      <c r="I17" s="674"/>
      <c r="J17" s="674"/>
      <c r="K17" s="672"/>
      <c r="L17" s="675"/>
      <c r="M17" s="107"/>
      <c r="N17" s="668"/>
      <c r="O17" s="668"/>
      <c r="P17" s="668"/>
      <c r="Q17" s="108"/>
      <c r="R17" s="108"/>
      <c r="S17" s="668"/>
      <c r="T17" s="668"/>
      <c r="U17" s="668"/>
      <c r="V17" s="668"/>
      <c r="W17" s="669"/>
      <c r="X17" s="668"/>
      <c r="Y17" s="668"/>
      <c r="Z17" s="668"/>
      <c r="AA17" s="668"/>
    </row>
    <row r="18" spans="1:27" ht="30" customHeight="1" x14ac:dyDescent="0.25">
      <c r="A18" s="106" t="s">
        <v>90</v>
      </c>
      <c r="B18" s="670"/>
      <c r="C18" s="671"/>
      <c r="D18" s="671"/>
      <c r="E18" s="671"/>
      <c r="F18" s="672"/>
      <c r="G18" s="672"/>
      <c r="H18" s="673"/>
      <c r="I18" s="674"/>
      <c r="J18" s="674"/>
      <c r="K18" s="672"/>
      <c r="L18" s="675"/>
      <c r="M18" s="107"/>
      <c r="N18" s="668"/>
      <c r="O18" s="668"/>
      <c r="P18" s="668"/>
      <c r="Q18" s="108"/>
      <c r="R18" s="108"/>
      <c r="S18" s="668"/>
      <c r="T18" s="668"/>
      <c r="U18" s="668"/>
      <c r="V18" s="668"/>
      <c r="W18" s="669"/>
      <c r="X18" s="668"/>
      <c r="Y18" s="668"/>
      <c r="Z18" s="668"/>
      <c r="AA18" s="668"/>
    </row>
    <row r="19" spans="1:27" ht="30" customHeight="1" x14ac:dyDescent="0.25">
      <c r="A19" s="676" t="s">
        <v>67</v>
      </c>
      <c r="B19" s="429"/>
      <c r="C19" s="429"/>
      <c r="D19" s="429"/>
      <c r="E19" s="429"/>
      <c r="F19" s="429"/>
      <c r="G19" s="429"/>
      <c r="H19" s="429"/>
      <c r="I19" s="429"/>
      <c r="J19" s="429"/>
      <c r="K19" s="429"/>
      <c r="L19" s="429"/>
      <c r="M19" s="429"/>
      <c r="N19" s="429"/>
      <c r="O19" s="429"/>
      <c r="P19" s="429"/>
      <c r="Q19" s="429"/>
      <c r="R19" s="429"/>
      <c r="S19" s="677"/>
      <c r="T19" s="677"/>
      <c r="U19" s="677"/>
      <c r="V19" s="677"/>
      <c r="W19" s="677"/>
      <c r="X19" s="677"/>
      <c r="Y19" s="677"/>
      <c r="Z19" s="677"/>
      <c r="AA19" s="678"/>
    </row>
    <row r="20" spans="1:27" ht="60" customHeight="1" x14ac:dyDescent="0.25">
      <c r="A20" s="79" t="s">
        <v>31</v>
      </c>
      <c r="B20" s="516" t="s">
        <v>66</v>
      </c>
      <c r="C20" s="569"/>
      <c r="D20" s="569"/>
      <c r="E20" s="569"/>
      <c r="F20" s="679" t="s">
        <v>65</v>
      </c>
      <c r="G20" s="679"/>
      <c r="H20" s="641" t="s">
        <v>64</v>
      </c>
      <c r="I20" s="680"/>
      <c r="J20" s="680"/>
      <c r="K20" s="679" t="s">
        <v>63</v>
      </c>
      <c r="L20" s="681"/>
      <c r="M20" s="100" t="s">
        <v>62</v>
      </c>
      <c r="N20" s="629" t="s">
        <v>61</v>
      </c>
      <c r="O20" s="682"/>
      <c r="P20" s="682"/>
      <c r="Q20" s="95" t="s">
        <v>60</v>
      </c>
      <c r="R20" s="95" t="s">
        <v>59</v>
      </c>
      <c r="S20" s="629" t="s">
        <v>58</v>
      </c>
      <c r="T20" s="629"/>
      <c r="U20" s="629"/>
      <c r="V20" s="642" t="s">
        <v>55</v>
      </c>
      <c r="W20" s="487"/>
      <c r="X20" s="629" t="s">
        <v>56</v>
      </c>
      <c r="Y20" s="683"/>
      <c r="Z20" s="683"/>
      <c r="AA20" s="683"/>
    </row>
    <row r="21" spans="1:27" ht="30" customHeight="1" x14ac:dyDescent="0.25">
      <c r="A21" s="106" t="s">
        <v>89</v>
      </c>
      <c r="B21" s="670"/>
      <c r="C21" s="671"/>
      <c r="D21" s="671"/>
      <c r="E21" s="671"/>
      <c r="F21" s="672"/>
      <c r="G21" s="672"/>
      <c r="H21" s="673"/>
      <c r="I21" s="674"/>
      <c r="J21" s="674"/>
      <c r="K21" s="672"/>
      <c r="L21" s="675"/>
      <c r="M21" s="107"/>
      <c r="N21" s="668"/>
      <c r="O21" s="668"/>
      <c r="P21" s="668"/>
      <c r="Q21" s="108"/>
      <c r="R21" s="108"/>
      <c r="S21" s="668"/>
      <c r="T21" s="668"/>
      <c r="U21" s="668"/>
      <c r="V21" s="668"/>
      <c r="W21" s="669"/>
      <c r="X21" s="668"/>
      <c r="Y21" s="668"/>
      <c r="Z21" s="668"/>
      <c r="AA21" s="668"/>
    </row>
    <row r="22" spans="1:27" ht="30" customHeight="1" x14ac:dyDescent="0.25">
      <c r="A22" s="106" t="s">
        <v>88</v>
      </c>
      <c r="B22" s="670"/>
      <c r="C22" s="671"/>
      <c r="D22" s="671"/>
      <c r="E22" s="671"/>
      <c r="F22" s="672"/>
      <c r="G22" s="672"/>
      <c r="H22" s="673"/>
      <c r="I22" s="674"/>
      <c r="J22" s="674"/>
      <c r="K22" s="672"/>
      <c r="L22" s="675"/>
      <c r="M22" s="107"/>
      <c r="N22" s="668"/>
      <c r="O22" s="668"/>
      <c r="P22" s="668"/>
      <c r="Q22" s="108"/>
      <c r="R22" s="108"/>
      <c r="S22" s="668"/>
      <c r="T22" s="668"/>
      <c r="U22" s="668"/>
      <c r="V22" s="668"/>
      <c r="W22" s="669"/>
      <c r="X22" s="668"/>
      <c r="Y22" s="668"/>
      <c r="Z22" s="668"/>
      <c r="AA22" s="668"/>
    </row>
    <row r="23" spans="1:27" ht="30" customHeight="1" x14ac:dyDescent="0.25">
      <c r="A23" s="106" t="s">
        <v>87</v>
      </c>
      <c r="B23" s="670"/>
      <c r="C23" s="671"/>
      <c r="D23" s="671"/>
      <c r="E23" s="671"/>
      <c r="F23" s="672"/>
      <c r="G23" s="672"/>
      <c r="H23" s="673"/>
      <c r="I23" s="674"/>
      <c r="J23" s="674"/>
      <c r="K23" s="672"/>
      <c r="L23" s="675"/>
      <c r="M23" s="107"/>
      <c r="N23" s="668"/>
      <c r="O23" s="668"/>
      <c r="P23" s="668"/>
      <c r="Q23" s="108"/>
      <c r="R23" s="108"/>
      <c r="S23" s="668"/>
      <c r="T23" s="668"/>
      <c r="U23" s="668"/>
      <c r="V23" s="668"/>
      <c r="W23" s="669"/>
      <c r="X23" s="668"/>
      <c r="Y23" s="668"/>
      <c r="Z23" s="668"/>
      <c r="AA23" s="668"/>
    </row>
    <row r="24" spans="1:27" ht="30" customHeight="1" x14ac:dyDescent="0.25">
      <c r="A24" s="106" t="s">
        <v>86</v>
      </c>
      <c r="B24" s="670"/>
      <c r="C24" s="671"/>
      <c r="D24" s="671"/>
      <c r="E24" s="671"/>
      <c r="F24" s="672"/>
      <c r="G24" s="672"/>
      <c r="H24" s="673"/>
      <c r="I24" s="674"/>
      <c r="J24" s="674"/>
      <c r="K24" s="672"/>
      <c r="L24" s="675"/>
      <c r="M24" s="107"/>
      <c r="N24" s="668"/>
      <c r="O24" s="668"/>
      <c r="P24" s="668"/>
      <c r="Q24" s="108"/>
      <c r="R24" s="108"/>
      <c r="S24" s="668"/>
      <c r="T24" s="668"/>
      <c r="U24" s="668"/>
      <c r="V24" s="668"/>
      <c r="W24" s="669"/>
      <c r="X24" s="668"/>
      <c r="Y24" s="668"/>
      <c r="Z24" s="668"/>
      <c r="AA24" s="668"/>
    </row>
    <row r="25" spans="1:27" ht="30" customHeight="1" x14ac:dyDescent="0.25">
      <c r="A25" s="106" t="s">
        <v>85</v>
      </c>
      <c r="B25" s="670"/>
      <c r="C25" s="671"/>
      <c r="D25" s="671"/>
      <c r="E25" s="671"/>
      <c r="F25" s="672"/>
      <c r="G25" s="672"/>
      <c r="H25" s="673"/>
      <c r="I25" s="674"/>
      <c r="J25" s="674"/>
      <c r="K25" s="672"/>
      <c r="L25" s="675"/>
      <c r="M25" s="107"/>
      <c r="N25" s="668"/>
      <c r="O25" s="668"/>
      <c r="P25" s="668"/>
      <c r="Q25" s="108"/>
      <c r="R25" s="108"/>
      <c r="S25" s="668"/>
      <c r="T25" s="668"/>
      <c r="U25" s="668"/>
      <c r="V25" s="668"/>
      <c r="W25" s="669"/>
      <c r="X25" s="668"/>
      <c r="Y25" s="668"/>
      <c r="Z25" s="668"/>
      <c r="AA25" s="668"/>
    </row>
    <row r="26" spans="1:27" ht="12.6" customHeight="1" x14ac:dyDescent="0.25">
      <c r="A26" s="619"/>
      <c r="B26" s="620"/>
      <c r="C26" s="620"/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1"/>
    </row>
    <row r="27" spans="1:27" ht="15" customHeight="1" x14ac:dyDescent="0.25">
      <c r="A27" s="622">
        <v>45292</v>
      </c>
      <c r="B27" s="623"/>
      <c r="C27" s="623"/>
      <c r="D27" s="623"/>
      <c r="E27" s="623"/>
      <c r="F27" s="623"/>
      <c r="G27" s="623"/>
      <c r="H27" s="623"/>
      <c r="I27" s="623"/>
      <c r="J27" s="623"/>
      <c r="K27" s="623"/>
      <c r="L27" s="623"/>
      <c r="M27" s="623"/>
      <c r="N27" s="623"/>
      <c r="O27" s="623"/>
      <c r="P27" s="623"/>
      <c r="Q27" s="623"/>
      <c r="R27" s="624"/>
      <c r="S27" s="624"/>
      <c r="T27" s="624"/>
      <c r="U27" s="624"/>
      <c r="V27" s="624"/>
      <c r="W27" s="624"/>
      <c r="X27" s="624" t="s">
        <v>110</v>
      </c>
      <c r="Y27" s="624"/>
      <c r="Z27" s="624"/>
      <c r="AA27" s="624"/>
    </row>
    <row r="28" spans="1:27" ht="10.15" customHeight="1" x14ac:dyDescent="0.25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</row>
    <row r="29" spans="1:27" ht="24" hidden="1" customHeight="1" x14ac:dyDescent="0.25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</row>
    <row r="30" spans="1:27" ht="69" hidden="1" customHeight="1" x14ac:dyDescent="0.25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</row>
    <row r="31" spans="1:27" ht="30" hidden="1" customHeight="1" x14ac:dyDescent="0.25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</row>
    <row r="32" spans="1:27" ht="30.75" hidden="1" customHeight="1" x14ac:dyDescent="0.25"/>
    <row r="33" ht="30" hidden="1" customHeight="1" x14ac:dyDescent="0.25"/>
    <row r="34" ht="30" hidden="1" customHeight="1" x14ac:dyDescent="0.25"/>
    <row r="35" ht="29.25" hidden="1" customHeight="1" x14ac:dyDescent="0.25"/>
    <row r="36" ht="30" hidden="1" customHeight="1" x14ac:dyDescent="0.25"/>
    <row r="37" ht="30" hidden="1" customHeight="1" x14ac:dyDescent="0.25"/>
    <row r="38" ht="30" hidden="1" customHeight="1" x14ac:dyDescent="0.25"/>
    <row r="39" ht="30" hidden="1" customHeight="1" x14ac:dyDescent="0.25"/>
    <row r="40" ht="29.25" hidden="1" customHeight="1" x14ac:dyDescent="0.25"/>
    <row r="42" ht="15.75" hidden="1" customHeight="1" x14ac:dyDescent="0.25"/>
    <row r="43" ht="24" hidden="1" customHeight="1" x14ac:dyDescent="0.25"/>
    <row r="44" ht="23.25" hidden="1" customHeight="1" x14ac:dyDescent="0.25"/>
    <row r="45" ht="24" hidden="1" customHeight="1" x14ac:dyDescent="0.25"/>
    <row r="46" ht="24" hidden="1" customHeight="1" x14ac:dyDescent="0.25"/>
    <row r="47" ht="24" hidden="1" customHeight="1" x14ac:dyDescent="0.25"/>
    <row r="49" hidden="1" x14ac:dyDescent="0.25"/>
    <row r="50" hidden="1" x14ac:dyDescent="0.25"/>
    <row r="51" ht="20.25" hidden="1" customHeight="1" x14ac:dyDescent="0.25"/>
    <row r="52" ht="20.25" hidden="1" customHeight="1" x14ac:dyDescent="0.25"/>
    <row r="53" ht="20.25" hidden="1" customHeight="1" x14ac:dyDescent="0.25"/>
    <row r="54" ht="20.25" hidden="1" customHeight="1" x14ac:dyDescent="0.25"/>
    <row r="55" ht="20.25" hidden="1" customHeight="1" x14ac:dyDescent="0.25"/>
    <row r="56" hidden="1" x14ac:dyDescent="0.25"/>
    <row r="57" ht="20.25" hidden="1" customHeight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t="20.25" hidden="1" customHeight="1" x14ac:dyDescent="0.25"/>
    <row r="68" ht="20.25" hidden="1" customHeight="1" x14ac:dyDescent="0.25"/>
    <row r="69" ht="25.5" hidden="1" customHeight="1" x14ac:dyDescent="0.25"/>
    <row r="70" ht="25.5" hidden="1" customHeight="1" x14ac:dyDescent="0.25"/>
    <row r="71" hidden="1" x14ac:dyDescent="0.25"/>
  </sheetData>
  <mergeCells count="111">
    <mergeCell ref="E2:N7"/>
    <mergeCell ref="S4:AA6"/>
    <mergeCell ref="S7:AA7"/>
    <mergeCell ref="A8:D8"/>
    <mergeCell ref="I8:AA8"/>
    <mergeCell ref="A9:O9"/>
    <mergeCell ref="P9:AA9"/>
    <mergeCell ref="A10:O10"/>
    <mergeCell ref="P10:AA10"/>
    <mergeCell ref="A11:AA11"/>
    <mergeCell ref="A12:AA12"/>
    <mergeCell ref="B13:E13"/>
    <mergeCell ref="F13:G13"/>
    <mergeCell ref="H13:J13"/>
    <mergeCell ref="K13:L13"/>
    <mergeCell ref="N13:P13"/>
    <mergeCell ref="S13:U13"/>
    <mergeCell ref="V13:W13"/>
    <mergeCell ref="X13:AA13"/>
    <mergeCell ref="B14:E14"/>
    <mergeCell ref="F14:G14"/>
    <mergeCell ref="H14:J14"/>
    <mergeCell ref="K14:L14"/>
    <mergeCell ref="N14:P14"/>
    <mergeCell ref="S14:U14"/>
    <mergeCell ref="V14:W14"/>
    <mergeCell ref="X14:AA14"/>
    <mergeCell ref="V15:W15"/>
    <mergeCell ref="X15:AA15"/>
    <mergeCell ref="B16:E16"/>
    <mergeCell ref="F16:G16"/>
    <mergeCell ref="H16:J16"/>
    <mergeCell ref="K16:L16"/>
    <mergeCell ref="N16:P16"/>
    <mergeCell ref="S16:U16"/>
    <mergeCell ref="V16:W16"/>
    <mergeCell ref="X16:AA16"/>
    <mergeCell ref="B15:E15"/>
    <mergeCell ref="F15:G15"/>
    <mergeCell ref="H15:J15"/>
    <mergeCell ref="K15:L15"/>
    <mergeCell ref="N15:P15"/>
    <mergeCell ref="S15:U15"/>
    <mergeCell ref="V17:W17"/>
    <mergeCell ref="X17:AA17"/>
    <mergeCell ref="B18:E18"/>
    <mergeCell ref="F18:G18"/>
    <mergeCell ref="H18:J18"/>
    <mergeCell ref="K18:L18"/>
    <mergeCell ref="N18:P18"/>
    <mergeCell ref="S18:U18"/>
    <mergeCell ref="V18:W18"/>
    <mergeCell ref="X18:AA18"/>
    <mergeCell ref="B17:E17"/>
    <mergeCell ref="F17:G17"/>
    <mergeCell ref="H17:J17"/>
    <mergeCell ref="K17:L17"/>
    <mergeCell ref="N17:P17"/>
    <mergeCell ref="S17:U17"/>
    <mergeCell ref="A19:AA19"/>
    <mergeCell ref="B20:E20"/>
    <mergeCell ref="F20:G20"/>
    <mergeCell ref="H20:J20"/>
    <mergeCell ref="K20:L20"/>
    <mergeCell ref="N20:P20"/>
    <mergeCell ref="S20:U20"/>
    <mergeCell ref="V20:W20"/>
    <mergeCell ref="X20:AA20"/>
    <mergeCell ref="V21:W21"/>
    <mergeCell ref="X21:AA21"/>
    <mergeCell ref="B22:E22"/>
    <mergeCell ref="F22:G22"/>
    <mergeCell ref="H22:J22"/>
    <mergeCell ref="K22:L22"/>
    <mergeCell ref="N22:P22"/>
    <mergeCell ref="S22:U22"/>
    <mergeCell ref="V22:W22"/>
    <mergeCell ref="X22:AA22"/>
    <mergeCell ref="B21:E21"/>
    <mergeCell ref="F21:G21"/>
    <mergeCell ref="H21:J21"/>
    <mergeCell ref="K21:L21"/>
    <mergeCell ref="N21:P21"/>
    <mergeCell ref="S21:U21"/>
    <mergeCell ref="V23:W23"/>
    <mergeCell ref="X23:AA23"/>
    <mergeCell ref="B24:E24"/>
    <mergeCell ref="F24:G24"/>
    <mergeCell ref="H24:J24"/>
    <mergeCell ref="K24:L24"/>
    <mergeCell ref="N24:P24"/>
    <mergeCell ref="S24:U24"/>
    <mergeCell ref="V24:W24"/>
    <mergeCell ref="X24:AA24"/>
    <mergeCell ref="B23:E23"/>
    <mergeCell ref="F23:G23"/>
    <mergeCell ref="H23:J23"/>
    <mergeCell ref="K23:L23"/>
    <mergeCell ref="N23:P23"/>
    <mergeCell ref="S23:U23"/>
    <mergeCell ref="V25:W25"/>
    <mergeCell ref="X25:AA25"/>
    <mergeCell ref="A26:AA26"/>
    <mergeCell ref="A27:W27"/>
    <mergeCell ref="X27:AA27"/>
    <mergeCell ref="B25:E25"/>
    <mergeCell ref="F25:G25"/>
    <mergeCell ref="H25:J25"/>
    <mergeCell ref="K25:L25"/>
    <mergeCell ref="N25:P25"/>
    <mergeCell ref="S25:U25"/>
  </mergeCells>
  <printOptions horizontalCentered="1"/>
  <pageMargins left="0.3" right="0.3" top="0.3" bottom="0.3" header="0" footer="0"/>
  <pageSetup scale="6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S132"/>
  <sheetViews>
    <sheetView showGridLines="0" zoomScaleNormal="100" zoomScaleSheetLayoutView="90" workbookViewId="0">
      <selection activeCell="A47" sqref="A47:BX88"/>
    </sheetView>
  </sheetViews>
  <sheetFormatPr defaultColWidth="0" defaultRowHeight="15" customHeight="1" x14ac:dyDescent="0.25"/>
  <cols>
    <col min="1" max="1" width="6.7109375" style="111" customWidth="1"/>
    <col min="2" max="2" width="5.7109375" style="111" customWidth="1"/>
    <col min="3" max="3" width="4.7109375" style="111" customWidth="1"/>
    <col min="4" max="4" width="3.7109375" style="111" customWidth="1"/>
    <col min="5" max="5" width="8" style="111" customWidth="1"/>
    <col min="6" max="6" width="11.140625" style="111" customWidth="1"/>
    <col min="7" max="7" width="3.7109375" style="111" customWidth="1"/>
    <col min="8" max="8" width="4.7109375" style="111" customWidth="1"/>
    <col min="9" max="9" width="8.7109375" style="111" customWidth="1"/>
    <col min="10" max="13" width="4.42578125" style="111" customWidth="1"/>
    <col min="14" max="14" width="15.7109375" style="111" customWidth="1"/>
    <col min="15" max="17" width="5.7109375" style="111" customWidth="1"/>
    <col min="18" max="19" width="15.7109375" style="111" customWidth="1"/>
    <col min="20" max="20" width="1.7109375" style="111" customWidth="1"/>
    <col min="21" max="16384" width="0" style="111" hidden="1"/>
  </cols>
  <sheetData>
    <row r="2" spans="1:19" ht="20.25" x14ac:dyDescent="0.25">
      <c r="A2" s="66"/>
      <c r="B2" s="67"/>
      <c r="C2" s="67"/>
      <c r="D2" s="67"/>
      <c r="E2" s="732" t="s">
        <v>98</v>
      </c>
      <c r="F2" s="733"/>
      <c r="G2" s="733"/>
      <c r="H2" s="733"/>
      <c r="I2" s="733"/>
      <c r="J2" s="733"/>
      <c r="K2" s="733"/>
      <c r="L2" s="733"/>
      <c r="M2" s="733"/>
      <c r="N2" s="733"/>
      <c r="O2" s="733"/>
      <c r="P2" s="73"/>
      <c r="Q2" s="73"/>
      <c r="R2" s="73"/>
      <c r="S2" s="74"/>
    </row>
    <row r="3" spans="1:19" ht="22.5" customHeight="1" x14ac:dyDescent="0.25">
      <c r="A3" s="68"/>
      <c r="B3" s="69"/>
      <c r="C3" s="69"/>
      <c r="D3" s="69"/>
      <c r="E3" s="734"/>
      <c r="F3" s="734"/>
      <c r="G3" s="734"/>
      <c r="H3" s="734"/>
      <c r="I3" s="734"/>
      <c r="J3" s="734"/>
      <c r="K3" s="734"/>
      <c r="L3" s="734"/>
      <c r="M3" s="734"/>
      <c r="N3" s="734"/>
      <c r="O3" s="734"/>
      <c r="P3" s="479" t="s">
        <v>236</v>
      </c>
      <c r="Q3" s="403"/>
      <c r="R3" s="403"/>
      <c r="S3" s="404"/>
    </row>
    <row r="4" spans="1:19" ht="15" customHeight="1" x14ac:dyDescent="0.25">
      <c r="A4" s="68"/>
      <c r="B4" s="69"/>
      <c r="C4" s="69"/>
      <c r="D4" s="69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405"/>
      <c r="Q4" s="405"/>
      <c r="R4" s="405"/>
      <c r="S4" s="404"/>
    </row>
    <row r="5" spans="1:19" ht="15" customHeight="1" x14ac:dyDescent="0.25">
      <c r="A5" s="68"/>
      <c r="B5" s="69"/>
      <c r="C5" s="69"/>
      <c r="D5" s="69"/>
      <c r="E5" s="734"/>
      <c r="F5" s="734"/>
      <c r="G5" s="734"/>
      <c r="H5" s="734"/>
      <c r="I5" s="734"/>
      <c r="J5" s="734"/>
      <c r="K5" s="734"/>
      <c r="L5" s="734"/>
      <c r="M5" s="734"/>
      <c r="N5" s="734"/>
      <c r="O5" s="734"/>
      <c r="P5" s="405"/>
      <c r="Q5" s="405"/>
      <c r="R5" s="405"/>
      <c r="S5" s="404"/>
    </row>
    <row r="6" spans="1:19" ht="15" customHeight="1" x14ac:dyDescent="0.25">
      <c r="A6" s="68"/>
      <c r="B6" s="69"/>
      <c r="C6" s="70" t="s">
        <v>96</v>
      </c>
      <c r="D6" s="71"/>
      <c r="E6" s="734"/>
      <c r="F6" s="734"/>
      <c r="G6" s="734"/>
      <c r="H6" s="734"/>
      <c r="I6" s="734"/>
      <c r="J6" s="734"/>
      <c r="K6" s="734"/>
      <c r="L6" s="734"/>
      <c r="M6" s="734"/>
      <c r="N6" s="734"/>
      <c r="O6" s="734"/>
      <c r="P6" s="403"/>
      <c r="Q6" s="403"/>
      <c r="R6" s="403"/>
      <c r="S6" s="404"/>
    </row>
    <row r="7" spans="1:19" ht="15.75" customHeight="1" x14ac:dyDescent="0.25">
      <c r="A7" s="68"/>
      <c r="B7" s="62"/>
      <c r="C7" s="62"/>
      <c r="D7" s="62"/>
      <c r="E7" s="734"/>
      <c r="F7" s="734"/>
      <c r="G7" s="734"/>
      <c r="H7" s="734"/>
      <c r="I7" s="734"/>
      <c r="J7" s="734"/>
      <c r="K7" s="734"/>
      <c r="L7" s="734"/>
      <c r="M7" s="734"/>
      <c r="N7" s="734"/>
      <c r="O7" s="734"/>
      <c r="P7" s="405"/>
      <c r="Q7" s="405"/>
      <c r="R7" s="405"/>
      <c r="S7" s="404"/>
    </row>
    <row r="8" spans="1:19" ht="21" x14ac:dyDescent="0.35">
      <c r="A8" s="406" t="s">
        <v>97</v>
      </c>
      <c r="B8" s="407"/>
      <c r="C8" s="407"/>
      <c r="D8" s="407"/>
      <c r="E8" s="728">
        <f>'Schedule 2'!$E$8</f>
        <v>2026</v>
      </c>
      <c r="F8" s="729"/>
      <c r="G8" s="408" t="s">
        <v>272</v>
      </c>
      <c r="H8" s="409"/>
      <c r="I8" s="409"/>
      <c r="J8" s="409"/>
      <c r="K8" s="409"/>
      <c r="L8" s="409"/>
      <c r="M8" s="409"/>
      <c r="N8" s="409"/>
      <c r="O8" s="409"/>
      <c r="P8" s="409"/>
      <c r="Q8" s="409"/>
      <c r="R8" s="409"/>
      <c r="S8" s="410"/>
    </row>
    <row r="9" spans="1:19" ht="18" customHeight="1" x14ac:dyDescent="0.25">
      <c r="A9" s="394" t="s">
        <v>1</v>
      </c>
      <c r="B9" s="395"/>
      <c r="C9" s="395"/>
      <c r="D9" s="395"/>
      <c r="E9" s="395"/>
      <c r="F9" s="395"/>
      <c r="G9" s="395"/>
      <c r="H9" s="396"/>
      <c r="I9" s="396"/>
      <c r="J9" s="395"/>
      <c r="K9" s="395"/>
      <c r="L9" s="395"/>
      <c r="M9" s="397"/>
      <c r="N9" s="398" t="s">
        <v>0</v>
      </c>
      <c r="O9" s="224"/>
      <c r="P9" s="224"/>
      <c r="Q9" s="224"/>
      <c r="R9" s="224"/>
      <c r="S9" s="225"/>
    </row>
    <row r="10" spans="1:19" ht="30" customHeight="1" x14ac:dyDescent="0.25">
      <c r="A10" s="434" t="str">
        <f>IF('Missouri Cover'!$H$38="","",'Missouri Cover'!$H$38)</f>
        <v/>
      </c>
      <c r="B10" s="435"/>
      <c r="C10" s="435"/>
      <c r="D10" s="435"/>
      <c r="E10" s="435"/>
      <c r="F10" s="435"/>
      <c r="G10" s="435"/>
      <c r="H10" s="435"/>
      <c r="I10" s="435"/>
      <c r="J10" s="435"/>
      <c r="K10" s="435"/>
      <c r="L10" s="435"/>
      <c r="M10" s="436"/>
      <c r="N10" s="388" t="str">
        <f>'Missouri Cover'!$AM$38</f>
        <v/>
      </c>
      <c r="O10" s="330"/>
      <c r="P10" s="330"/>
      <c r="Q10" s="330"/>
      <c r="R10" s="330"/>
      <c r="S10" s="332"/>
    </row>
    <row r="11" spans="1:19" ht="17.25" customHeight="1" x14ac:dyDescent="0.25">
      <c r="A11" s="741"/>
      <c r="B11" s="742"/>
      <c r="C11" s="742"/>
      <c r="D11" s="742"/>
      <c r="E11" s="742"/>
      <c r="F11" s="742"/>
      <c r="G11" s="742"/>
      <c r="H11" s="742"/>
      <c r="I11" s="742"/>
      <c r="J11" s="742"/>
      <c r="K11" s="742"/>
      <c r="L11" s="742"/>
      <c r="M11" s="742"/>
      <c r="N11" s="742"/>
      <c r="O11" s="742"/>
      <c r="P11" s="742"/>
      <c r="Q11" s="742"/>
      <c r="R11" s="742"/>
      <c r="S11" s="743"/>
    </row>
    <row r="12" spans="1:19" ht="38.25" customHeight="1" x14ac:dyDescent="0.25">
      <c r="A12" s="776" t="s">
        <v>271</v>
      </c>
      <c r="B12" s="777"/>
      <c r="C12" s="777"/>
      <c r="D12" s="777"/>
      <c r="E12" s="777"/>
      <c r="F12" s="777"/>
      <c r="G12" s="777"/>
      <c r="H12" s="777"/>
      <c r="I12" s="777"/>
      <c r="J12" s="777"/>
      <c r="K12" s="777"/>
      <c r="L12" s="777"/>
      <c r="M12" s="777"/>
      <c r="N12" s="777"/>
      <c r="O12" s="777"/>
      <c r="P12" s="777"/>
      <c r="Q12" s="777"/>
      <c r="R12" s="777"/>
      <c r="S12" s="778"/>
    </row>
    <row r="13" spans="1:19" ht="12" customHeight="1" x14ac:dyDescent="0.25">
      <c r="A13" s="690"/>
      <c r="B13" s="356"/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356"/>
      <c r="O13" s="356"/>
      <c r="P13" s="356"/>
      <c r="Q13" s="356"/>
      <c r="R13" s="356"/>
      <c r="S13" s="356"/>
    </row>
    <row r="14" spans="1:19" ht="30" customHeight="1" x14ac:dyDescent="0.25">
      <c r="A14" s="741" t="s">
        <v>237</v>
      </c>
      <c r="B14" s="742"/>
      <c r="C14" s="742"/>
      <c r="D14" s="742"/>
      <c r="E14" s="742"/>
      <c r="F14" s="742"/>
      <c r="G14" s="742"/>
      <c r="H14" s="742"/>
      <c r="I14" s="742"/>
      <c r="J14" s="742"/>
      <c r="K14" s="742"/>
      <c r="L14" s="742"/>
      <c r="M14" s="742"/>
      <c r="N14" s="742"/>
      <c r="O14" s="742"/>
      <c r="P14" s="742"/>
      <c r="Q14" s="742"/>
      <c r="R14" s="742"/>
      <c r="S14" s="743"/>
    </row>
    <row r="15" spans="1:19" ht="30" customHeight="1" x14ac:dyDescent="0.35">
      <c r="A15" s="150" t="s">
        <v>238</v>
      </c>
      <c r="B15" s="767"/>
      <c r="C15" s="692"/>
      <c r="D15" s="692"/>
      <c r="E15" s="692"/>
      <c r="F15" s="692"/>
      <c r="G15" s="692"/>
      <c r="H15" s="692"/>
      <c r="I15" s="692"/>
      <c r="J15" s="692"/>
      <c r="K15" s="692"/>
      <c r="L15" s="692"/>
      <c r="M15" s="692"/>
      <c r="N15" s="762" t="s">
        <v>239</v>
      </c>
      <c r="O15" s="768"/>
      <c r="P15" s="768"/>
      <c r="Q15" s="769"/>
      <c r="R15" s="153"/>
      <c r="S15" s="154"/>
    </row>
    <row r="16" spans="1:19" ht="30" customHeight="1" x14ac:dyDescent="0.25">
      <c r="A16" s="155">
        <v>1</v>
      </c>
      <c r="B16" s="770" t="s">
        <v>240</v>
      </c>
      <c r="C16" s="771"/>
      <c r="D16" s="771"/>
      <c r="E16" s="771"/>
      <c r="F16" s="771"/>
      <c r="G16" s="771"/>
      <c r="H16" s="771"/>
      <c r="I16" s="771"/>
      <c r="J16" s="771"/>
      <c r="K16" s="771"/>
      <c r="L16" s="771"/>
      <c r="M16" s="772"/>
      <c r="N16" s="773"/>
      <c r="O16" s="774"/>
      <c r="P16" s="774"/>
      <c r="Q16" s="775"/>
      <c r="R16" s="66"/>
      <c r="S16" s="156"/>
    </row>
    <row r="17" spans="1:19" ht="30" customHeight="1" x14ac:dyDescent="0.25">
      <c r="A17" s="155">
        <v>2</v>
      </c>
      <c r="B17" s="770" t="s">
        <v>241</v>
      </c>
      <c r="C17" s="771"/>
      <c r="D17" s="771"/>
      <c r="E17" s="771"/>
      <c r="F17" s="771"/>
      <c r="G17" s="771"/>
      <c r="H17" s="771"/>
      <c r="I17" s="771"/>
      <c r="J17" s="771"/>
      <c r="K17" s="771"/>
      <c r="L17" s="771"/>
      <c r="M17" s="772"/>
      <c r="N17" s="773"/>
      <c r="O17" s="774"/>
      <c r="P17" s="774"/>
      <c r="Q17" s="775"/>
      <c r="R17" s="157"/>
      <c r="S17" s="158"/>
    </row>
    <row r="18" spans="1:19" ht="30" customHeight="1" x14ac:dyDescent="0.25">
      <c r="A18" s="155">
        <v>3</v>
      </c>
      <c r="B18" s="755"/>
      <c r="C18" s="692"/>
      <c r="D18" s="692"/>
      <c r="E18" s="692"/>
      <c r="F18" s="692"/>
      <c r="G18" s="692"/>
      <c r="H18" s="692"/>
      <c r="I18" s="692"/>
      <c r="J18" s="692"/>
      <c r="K18" s="692"/>
      <c r="L18" s="692"/>
      <c r="M18" s="491"/>
      <c r="N18" s="756" t="s">
        <v>242</v>
      </c>
      <c r="O18" s="757"/>
      <c r="P18" s="757"/>
      <c r="Q18" s="758"/>
      <c r="R18" s="759" t="e">
        <f>N16/N17</f>
        <v>#DIV/0!</v>
      </c>
      <c r="S18" s="760"/>
    </row>
    <row r="19" spans="1:19" ht="12" customHeight="1" x14ac:dyDescent="0.25">
      <c r="A19" s="690"/>
      <c r="B19" s="356"/>
      <c r="C19" s="356"/>
      <c r="D19" s="356"/>
      <c r="E19" s="356"/>
      <c r="F19" s="356"/>
      <c r="G19" s="356"/>
      <c r="H19" s="356"/>
      <c r="I19" s="356"/>
      <c r="J19" s="356"/>
      <c r="K19" s="356"/>
      <c r="L19" s="356"/>
      <c r="M19" s="356"/>
      <c r="N19" s="356"/>
      <c r="O19" s="356"/>
      <c r="P19" s="356"/>
      <c r="Q19" s="356"/>
      <c r="R19" s="356"/>
      <c r="S19" s="356"/>
    </row>
    <row r="20" spans="1:19" ht="30" customHeight="1" x14ac:dyDescent="0.25">
      <c r="A20" s="741" t="s">
        <v>273</v>
      </c>
      <c r="B20" s="742"/>
      <c r="C20" s="742"/>
      <c r="D20" s="742"/>
      <c r="E20" s="742"/>
      <c r="F20" s="742"/>
      <c r="G20" s="742"/>
      <c r="H20" s="742"/>
      <c r="I20" s="742"/>
      <c r="J20" s="742"/>
      <c r="K20" s="742"/>
      <c r="L20" s="742"/>
      <c r="M20" s="742"/>
      <c r="N20" s="742"/>
      <c r="O20" s="742"/>
      <c r="P20" s="742"/>
      <c r="Q20" s="742"/>
      <c r="R20" s="742"/>
      <c r="S20" s="743"/>
    </row>
    <row r="21" spans="1:19" ht="38.25" customHeight="1" x14ac:dyDescent="0.3">
      <c r="A21" s="190" t="s">
        <v>238</v>
      </c>
      <c r="B21" s="761"/>
      <c r="C21" s="692"/>
      <c r="D21" s="692"/>
      <c r="E21" s="692"/>
      <c r="F21" s="692"/>
      <c r="G21" s="491"/>
      <c r="H21" s="762" t="s">
        <v>279</v>
      </c>
      <c r="I21" s="763"/>
      <c r="J21" s="763"/>
      <c r="K21" s="763"/>
      <c r="L21" s="763"/>
      <c r="M21" s="764"/>
      <c r="N21" s="765" t="s">
        <v>243</v>
      </c>
      <c r="O21" s="766"/>
      <c r="P21" s="766"/>
      <c r="Q21" s="766"/>
      <c r="R21" s="765" t="s">
        <v>244</v>
      </c>
      <c r="S21" s="766"/>
    </row>
    <row r="22" spans="1:19" ht="30" customHeight="1" x14ac:dyDescent="0.25">
      <c r="A22" s="155">
        <v>4</v>
      </c>
      <c r="B22" s="745" t="s">
        <v>277</v>
      </c>
      <c r="C22" s="746"/>
      <c r="D22" s="746"/>
      <c r="E22" s="746"/>
      <c r="F22" s="746"/>
      <c r="G22" s="747"/>
      <c r="H22" s="748">
        <f>$N$94</f>
        <v>0</v>
      </c>
      <c r="I22" s="749"/>
      <c r="J22" s="749"/>
      <c r="K22" s="749"/>
      <c r="L22" s="749"/>
      <c r="M22" s="750"/>
      <c r="N22" s="751">
        <f>$S$94</f>
        <v>0</v>
      </c>
      <c r="O22" s="749"/>
      <c r="P22" s="749"/>
      <c r="Q22" s="750"/>
      <c r="R22" s="751">
        <f>N22*0.32</f>
        <v>0</v>
      </c>
      <c r="S22" s="750"/>
    </row>
    <row r="23" spans="1:19" ht="30" customHeight="1" x14ac:dyDescent="0.25">
      <c r="A23" s="155">
        <v>5</v>
      </c>
      <c r="B23" s="745" t="s">
        <v>274</v>
      </c>
      <c r="C23" s="746"/>
      <c r="D23" s="746"/>
      <c r="E23" s="746"/>
      <c r="F23" s="746"/>
      <c r="G23" s="747"/>
      <c r="H23" s="748">
        <f>$N$130</f>
        <v>0</v>
      </c>
      <c r="I23" s="749"/>
      <c r="J23" s="749"/>
      <c r="K23" s="749"/>
      <c r="L23" s="749"/>
      <c r="M23" s="750"/>
      <c r="N23" s="751">
        <f>$S$130</f>
        <v>0</v>
      </c>
      <c r="O23" s="749"/>
      <c r="P23" s="749"/>
      <c r="Q23" s="750"/>
      <c r="R23" s="751">
        <f>N23/3</f>
        <v>0</v>
      </c>
      <c r="S23" s="750"/>
    </row>
    <row r="24" spans="1:19" ht="10.5" customHeight="1" x14ac:dyDescent="0.25"/>
    <row r="25" spans="1:19" ht="10.5" customHeight="1" x14ac:dyDescent="0.25"/>
    <row r="26" spans="1:19" ht="30" customHeight="1" x14ac:dyDescent="0.25">
      <c r="A26" s="752" t="s">
        <v>278</v>
      </c>
      <c r="B26" s="753"/>
      <c r="C26" s="753"/>
      <c r="D26" s="753"/>
      <c r="E26" s="753"/>
      <c r="F26" s="753"/>
      <c r="G26" s="753"/>
      <c r="H26" s="753"/>
      <c r="I26" s="753"/>
      <c r="J26" s="753"/>
      <c r="K26" s="753"/>
      <c r="L26" s="753"/>
      <c r="M26" s="753"/>
      <c r="N26" s="753"/>
      <c r="O26" s="753"/>
      <c r="P26" s="753"/>
      <c r="Q26" s="753"/>
      <c r="R26" s="753"/>
      <c r="S26" s="754"/>
    </row>
    <row r="27" spans="1:19" ht="10.5" customHeight="1" x14ac:dyDescent="0.25"/>
    <row r="28" spans="1:19" ht="10.5" customHeight="1" x14ac:dyDescent="0.25"/>
    <row r="29" spans="1:19" ht="30" customHeight="1" x14ac:dyDescent="0.25">
      <c r="A29" s="741" t="s">
        <v>245</v>
      </c>
      <c r="B29" s="742"/>
      <c r="C29" s="742"/>
      <c r="D29" s="742"/>
      <c r="E29" s="742"/>
      <c r="F29" s="742"/>
      <c r="G29" s="742"/>
      <c r="H29" s="742"/>
      <c r="I29" s="742"/>
      <c r="J29" s="742"/>
      <c r="K29" s="742"/>
      <c r="L29" s="742"/>
      <c r="M29" s="742"/>
      <c r="N29" s="742"/>
      <c r="O29" s="742"/>
      <c r="P29" s="742"/>
      <c r="Q29" s="742"/>
      <c r="R29" s="742"/>
      <c r="S29" s="743"/>
    </row>
    <row r="30" spans="1:19" ht="13.5" customHeight="1" x14ac:dyDescent="0.25">
      <c r="A30" s="167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</row>
    <row r="31" spans="1:19" ht="15" customHeight="1" x14ac:dyDescent="0.25">
      <c r="A31" s="167"/>
      <c r="B31" s="744" t="s">
        <v>246</v>
      </c>
      <c r="C31" s="744"/>
      <c r="D31" s="744"/>
      <c r="E31" s="744" t="s">
        <v>247</v>
      </c>
      <c r="F31" s="744"/>
      <c r="G31" s="744" t="s">
        <v>248</v>
      </c>
      <c r="H31" s="744"/>
      <c r="I31" s="744"/>
      <c r="J31" s="744" t="s">
        <v>249</v>
      </c>
      <c r="K31" s="744"/>
      <c r="L31" s="744"/>
      <c r="M31" s="744"/>
      <c r="N31" s="159" t="s">
        <v>250</v>
      </c>
      <c r="O31" s="744" t="s">
        <v>251</v>
      </c>
      <c r="P31" s="744"/>
      <c r="Q31" s="744"/>
      <c r="R31" s="159" t="s">
        <v>252</v>
      </c>
      <c r="S31" s="167"/>
    </row>
    <row r="32" spans="1:19" ht="15" customHeight="1" x14ac:dyDescent="0.25">
      <c r="A32" s="167"/>
      <c r="B32" s="739">
        <v>1</v>
      </c>
      <c r="C32" s="739"/>
      <c r="D32" s="739"/>
      <c r="E32" s="740">
        <f>'137.122 Schedule'!$B6*100</f>
        <v>75</v>
      </c>
      <c r="F32" s="740"/>
      <c r="G32" s="740">
        <f>'137.122 Schedule'!$C6*100</f>
        <v>85</v>
      </c>
      <c r="H32" s="740"/>
      <c r="I32" s="740"/>
      <c r="J32" s="740">
        <f>'137.122 Schedule'!$D6*100</f>
        <v>89.29</v>
      </c>
      <c r="K32" s="740"/>
      <c r="L32" s="740"/>
      <c r="M32" s="740"/>
      <c r="N32" s="160">
        <f>'137.122 Schedule'!$E6*100</f>
        <v>92.5</v>
      </c>
      <c r="O32" s="740">
        <f>'137.122 Schedule'!$F6*100</f>
        <v>95</v>
      </c>
      <c r="P32" s="740"/>
      <c r="Q32" s="740"/>
      <c r="R32" s="160">
        <f>'137.122 Schedule'!$G6*100</f>
        <v>96.25</v>
      </c>
      <c r="S32" s="167"/>
    </row>
    <row r="33" spans="1:19" ht="15" customHeight="1" x14ac:dyDescent="0.25">
      <c r="A33" s="167"/>
      <c r="B33" s="739">
        <v>2</v>
      </c>
      <c r="C33" s="739"/>
      <c r="D33" s="739"/>
      <c r="E33" s="740">
        <f>'137.122 Schedule'!$B7*100</f>
        <v>37.5</v>
      </c>
      <c r="F33" s="740"/>
      <c r="G33" s="740">
        <f>'137.122 Schedule'!$C7*100</f>
        <v>59.5</v>
      </c>
      <c r="H33" s="740"/>
      <c r="I33" s="740"/>
      <c r="J33" s="740">
        <f>'137.122 Schedule'!$D7*100</f>
        <v>70.16</v>
      </c>
      <c r="K33" s="740"/>
      <c r="L33" s="740"/>
      <c r="M33" s="740"/>
      <c r="N33" s="160">
        <f>'137.122 Schedule'!$E7*100</f>
        <v>78.62</v>
      </c>
      <c r="O33" s="740">
        <f>'137.122 Schedule'!$F7*100</f>
        <v>85.5</v>
      </c>
      <c r="P33" s="740"/>
      <c r="Q33" s="740"/>
      <c r="R33" s="160">
        <f>'137.122 Schedule'!$G7*100</f>
        <v>89.03</v>
      </c>
      <c r="S33" s="167"/>
    </row>
    <row r="34" spans="1:19" ht="15" customHeight="1" x14ac:dyDescent="0.25">
      <c r="A34" s="167"/>
      <c r="B34" s="739">
        <v>3</v>
      </c>
      <c r="C34" s="739"/>
      <c r="D34" s="739"/>
      <c r="E34" s="740">
        <f>'137.122 Schedule'!$B8*100</f>
        <v>12.5</v>
      </c>
      <c r="F34" s="740"/>
      <c r="G34" s="740">
        <f>'137.122 Schedule'!$C8*100</f>
        <v>41.65</v>
      </c>
      <c r="H34" s="740"/>
      <c r="I34" s="740"/>
      <c r="J34" s="740">
        <f>'137.122 Schedule'!$D8*100</f>
        <v>55.13</v>
      </c>
      <c r="K34" s="740"/>
      <c r="L34" s="740"/>
      <c r="M34" s="740"/>
      <c r="N34" s="160">
        <f>'137.122 Schedule'!$E8*100</f>
        <v>66.83</v>
      </c>
      <c r="O34" s="740">
        <f>'137.122 Schedule'!$F8*100</f>
        <v>76.95</v>
      </c>
      <c r="P34" s="740"/>
      <c r="Q34" s="740"/>
      <c r="R34" s="160">
        <f>'137.122 Schedule'!$G8*100</f>
        <v>82.35</v>
      </c>
      <c r="S34" s="167"/>
    </row>
    <row r="35" spans="1:19" ht="15" customHeight="1" x14ac:dyDescent="0.25">
      <c r="A35" s="167"/>
      <c r="B35" s="739">
        <v>4</v>
      </c>
      <c r="C35" s="739"/>
      <c r="D35" s="739"/>
      <c r="E35" s="740">
        <f>'137.122 Schedule'!$B9*100</f>
        <v>5</v>
      </c>
      <c r="F35" s="740"/>
      <c r="G35" s="740">
        <f>'137.122 Schedule'!$C9*100</f>
        <v>24.990000000000002</v>
      </c>
      <c r="H35" s="740"/>
      <c r="I35" s="740"/>
      <c r="J35" s="740">
        <f>'137.122 Schedule'!$D9*100</f>
        <v>42.88</v>
      </c>
      <c r="K35" s="740"/>
      <c r="L35" s="740"/>
      <c r="M35" s="740"/>
      <c r="N35" s="160">
        <f>'137.122 Schedule'!$E9*100</f>
        <v>56.81</v>
      </c>
      <c r="O35" s="740">
        <f>'137.122 Schedule'!$F9*100</f>
        <v>69.25</v>
      </c>
      <c r="P35" s="740"/>
      <c r="Q35" s="740"/>
      <c r="R35" s="160">
        <f>'137.122 Schedule'!$G9*100</f>
        <v>76.180000000000007</v>
      </c>
      <c r="S35" s="167"/>
    </row>
    <row r="36" spans="1:19" ht="15" customHeight="1" x14ac:dyDescent="0.25">
      <c r="A36" s="167"/>
      <c r="B36" s="739">
        <v>5</v>
      </c>
      <c r="C36" s="739"/>
      <c r="D36" s="739"/>
      <c r="E36" s="740">
        <f>'137.122 Schedule'!$B10*100</f>
        <v>5</v>
      </c>
      <c r="F36" s="740"/>
      <c r="G36" s="740">
        <f>'137.122 Schedule'!$C10*100</f>
        <v>10</v>
      </c>
      <c r="H36" s="740"/>
      <c r="I36" s="740"/>
      <c r="J36" s="740">
        <f>'137.122 Schedule'!$D10*100</f>
        <v>30.630000000000003</v>
      </c>
      <c r="K36" s="740"/>
      <c r="L36" s="740"/>
      <c r="M36" s="740"/>
      <c r="N36" s="160">
        <f>'137.122 Schedule'!$E10*100</f>
        <v>48.07</v>
      </c>
      <c r="O36" s="740">
        <f>'137.122 Schedule'!$F10*100</f>
        <v>62.32</v>
      </c>
      <c r="P36" s="740"/>
      <c r="Q36" s="740"/>
      <c r="R36" s="160">
        <f>'137.122 Schedule'!$G10*100</f>
        <v>70.459999999999994</v>
      </c>
      <c r="S36" s="167"/>
    </row>
    <row r="37" spans="1:19" ht="15" customHeight="1" x14ac:dyDescent="0.25">
      <c r="A37" s="167"/>
      <c r="B37" s="739">
        <v>6</v>
      </c>
      <c r="C37" s="739"/>
      <c r="D37" s="739"/>
      <c r="E37" s="740">
        <f>'137.122 Schedule'!$B11*100</f>
        <v>5</v>
      </c>
      <c r="F37" s="740"/>
      <c r="G37" s="740">
        <f>'137.122 Schedule'!$C11*100</f>
        <v>10</v>
      </c>
      <c r="H37" s="740"/>
      <c r="I37" s="740"/>
      <c r="J37" s="740">
        <f>'137.122 Schedule'!$D11*100</f>
        <v>18.38</v>
      </c>
      <c r="K37" s="740"/>
      <c r="L37" s="740"/>
      <c r="M37" s="740"/>
      <c r="N37" s="160">
        <f>'137.122 Schedule'!$E11*100</f>
        <v>39.33</v>
      </c>
      <c r="O37" s="740">
        <f>'137.122 Schedule'!$F11*100</f>
        <v>56.089999999999996</v>
      </c>
      <c r="P37" s="740"/>
      <c r="Q37" s="740"/>
      <c r="R37" s="160">
        <f>'137.122 Schedule'!$G11*100</f>
        <v>65.180000000000007</v>
      </c>
      <c r="S37" s="167"/>
    </row>
    <row r="38" spans="1:19" ht="15" customHeight="1" x14ac:dyDescent="0.25">
      <c r="A38" s="167"/>
      <c r="B38" s="739">
        <v>7</v>
      </c>
      <c r="C38" s="739"/>
      <c r="D38" s="739"/>
      <c r="E38" s="740">
        <f>'137.122 Schedule'!$B12*100</f>
        <v>5</v>
      </c>
      <c r="F38" s="740"/>
      <c r="G38" s="740">
        <f>'137.122 Schedule'!$C12*100</f>
        <v>10</v>
      </c>
      <c r="H38" s="740"/>
      <c r="I38" s="740"/>
      <c r="J38" s="740">
        <f>'137.122 Schedule'!$D12*100</f>
        <v>10</v>
      </c>
      <c r="K38" s="740"/>
      <c r="L38" s="740"/>
      <c r="M38" s="740"/>
      <c r="N38" s="160">
        <f>'137.122 Schedule'!$E12*100</f>
        <v>30.59</v>
      </c>
      <c r="O38" s="740">
        <f>'137.122 Schedule'!$F12*100</f>
        <v>50.19</v>
      </c>
      <c r="P38" s="740"/>
      <c r="Q38" s="740"/>
      <c r="R38" s="160">
        <f>'137.122 Schedule'!$G12*100</f>
        <v>60.29</v>
      </c>
      <c r="S38" s="167"/>
    </row>
    <row r="39" spans="1:19" ht="15" customHeight="1" x14ac:dyDescent="0.25">
      <c r="A39" s="167"/>
      <c r="B39" s="739">
        <v>8</v>
      </c>
      <c r="C39" s="739"/>
      <c r="D39" s="739"/>
      <c r="E39" s="740">
        <f>'137.122 Schedule'!$B13*100</f>
        <v>5</v>
      </c>
      <c r="F39" s="740"/>
      <c r="G39" s="740">
        <f>'137.122 Schedule'!$C13*100</f>
        <v>10</v>
      </c>
      <c r="H39" s="740"/>
      <c r="I39" s="740"/>
      <c r="J39" s="740">
        <f>'137.122 Schedule'!$D13*100</f>
        <v>10</v>
      </c>
      <c r="K39" s="740"/>
      <c r="L39" s="740"/>
      <c r="M39" s="740"/>
      <c r="N39" s="160">
        <f>'137.122 Schedule'!$E13*100</f>
        <v>21.85</v>
      </c>
      <c r="O39" s="740">
        <f>'137.122 Schedule'!$F13*100</f>
        <v>44.29</v>
      </c>
      <c r="P39" s="740"/>
      <c r="Q39" s="740"/>
      <c r="R39" s="160">
        <f>'137.122 Schedule'!$G13*100</f>
        <v>55.769999999999996</v>
      </c>
      <c r="S39" s="167"/>
    </row>
    <row r="40" spans="1:19" ht="15" customHeight="1" x14ac:dyDescent="0.25">
      <c r="A40" s="167"/>
      <c r="B40" s="739">
        <v>9</v>
      </c>
      <c r="C40" s="739"/>
      <c r="D40" s="739"/>
      <c r="E40" s="740">
        <f>'137.122 Schedule'!$B14*100</f>
        <v>5</v>
      </c>
      <c r="F40" s="740"/>
      <c r="G40" s="740">
        <f>'137.122 Schedule'!$C14*100</f>
        <v>10</v>
      </c>
      <c r="H40" s="740"/>
      <c r="I40" s="740"/>
      <c r="J40" s="740">
        <f>'137.122 Schedule'!$D14*100</f>
        <v>10</v>
      </c>
      <c r="K40" s="740"/>
      <c r="L40" s="740"/>
      <c r="M40" s="740"/>
      <c r="N40" s="160">
        <f>'137.122 Schedule'!$E14*100</f>
        <v>15</v>
      </c>
      <c r="O40" s="740">
        <f>'137.122 Schedule'!$F14*100</f>
        <v>38.379999999999995</v>
      </c>
      <c r="P40" s="740"/>
      <c r="Q40" s="740"/>
      <c r="R40" s="160">
        <f>'137.122 Schedule'!$G14*100</f>
        <v>51.31</v>
      </c>
      <c r="S40" s="167"/>
    </row>
    <row r="41" spans="1:19" ht="15" customHeight="1" x14ac:dyDescent="0.25">
      <c r="A41" s="167"/>
      <c r="B41" s="739">
        <v>10</v>
      </c>
      <c r="C41" s="739"/>
      <c r="D41" s="739"/>
      <c r="E41" s="740">
        <f>'137.122 Schedule'!$B15*100</f>
        <v>5</v>
      </c>
      <c r="F41" s="740"/>
      <c r="G41" s="740">
        <f>'137.122 Schedule'!$C15*100</f>
        <v>10</v>
      </c>
      <c r="H41" s="740"/>
      <c r="I41" s="740"/>
      <c r="J41" s="740">
        <f>'137.122 Schedule'!$D15*100</f>
        <v>10</v>
      </c>
      <c r="K41" s="740"/>
      <c r="L41" s="740"/>
      <c r="M41" s="740"/>
      <c r="N41" s="160">
        <f>'137.122 Schedule'!$E15*100</f>
        <v>15</v>
      </c>
      <c r="O41" s="740">
        <f>'137.122 Schedule'!$F15*100</f>
        <v>32.479999999999997</v>
      </c>
      <c r="P41" s="740"/>
      <c r="Q41" s="740"/>
      <c r="R41" s="160">
        <f>'137.122 Schedule'!$G15*100</f>
        <v>46.85</v>
      </c>
      <c r="S41" s="167"/>
    </row>
    <row r="42" spans="1:19" ht="15" customHeight="1" x14ac:dyDescent="0.25">
      <c r="A42" s="167"/>
      <c r="B42" s="739">
        <v>11</v>
      </c>
      <c r="C42" s="739"/>
      <c r="D42" s="739"/>
      <c r="E42" s="740">
        <f>'137.122 Schedule'!$B16*100</f>
        <v>5</v>
      </c>
      <c r="F42" s="740"/>
      <c r="G42" s="740">
        <f>'137.122 Schedule'!$C16*100</f>
        <v>10</v>
      </c>
      <c r="H42" s="740"/>
      <c r="I42" s="740"/>
      <c r="J42" s="740">
        <f>'137.122 Schedule'!$D16*100</f>
        <v>10</v>
      </c>
      <c r="K42" s="740"/>
      <c r="L42" s="740"/>
      <c r="M42" s="740"/>
      <c r="N42" s="160">
        <f>'137.122 Schedule'!$E16*100</f>
        <v>15</v>
      </c>
      <c r="O42" s="740">
        <f>'137.122 Schedule'!$F16*100</f>
        <v>26.57</v>
      </c>
      <c r="P42" s="740"/>
      <c r="Q42" s="740"/>
      <c r="R42" s="160">
        <f>'137.122 Schedule'!$G16*100</f>
        <v>42.38</v>
      </c>
      <c r="S42" s="167"/>
    </row>
    <row r="43" spans="1:19" ht="15" customHeight="1" x14ac:dyDescent="0.25">
      <c r="A43" s="167"/>
      <c r="B43" s="739">
        <v>12</v>
      </c>
      <c r="C43" s="739"/>
      <c r="D43" s="739"/>
      <c r="E43" s="740">
        <f>'137.122 Schedule'!$B17*100</f>
        <v>5</v>
      </c>
      <c r="F43" s="740"/>
      <c r="G43" s="740">
        <f>'137.122 Schedule'!$C17*100</f>
        <v>10</v>
      </c>
      <c r="H43" s="740"/>
      <c r="I43" s="740"/>
      <c r="J43" s="740">
        <f>'137.122 Schedule'!$D17*100</f>
        <v>10</v>
      </c>
      <c r="K43" s="740"/>
      <c r="L43" s="740"/>
      <c r="M43" s="740"/>
      <c r="N43" s="160">
        <f>'137.122 Schedule'!$E17*100</f>
        <v>15</v>
      </c>
      <c r="O43" s="740">
        <f>'137.122 Schedule'!$F17*100</f>
        <v>20.669999999999998</v>
      </c>
      <c r="P43" s="740"/>
      <c r="Q43" s="740"/>
      <c r="R43" s="160">
        <f>'137.122 Schedule'!$G17*100</f>
        <v>37.92</v>
      </c>
      <c r="S43" s="167"/>
    </row>
    <row r="44" spans="1:19" ht="15" customHeight="1" x14ac:dyDescent="0.25">
      <c r="A44" s="167"/>
      <c r="B44" s="739">
        <v>13</v>
      </c>
      <c r="C44" s="739"/>
      <c r="D44" s="739"/>
      <c r="E44" s="740">
        <f>'137.122 Schedule'!$B18*100</f>
        <v>5</v>
      </c>
      <c r="F44" s="740"/>
      <c r="G44" s="740">
        <f>'137.122 Schedule'!$C18*100</f>
        <v>10</v>
      </c>
      <c r="H44" s="740"/>
      <c r="I44" s="740"/>
      <c r="J44" s="740">
        <f>'137.122 Schedule'!$D18*100</f>
        <v>10</v>
      </c>
      <c r="K44" s="740"/>
      <c r="L44" s="740"/>
      <c r="M44" s="740"/>
      <c r="N44" s="160">
        <f>'137.122 Schedule'!$E18*100</f>
        <v>15</v>
      </c>
      <c r="O44" s="740">
        <f>'137.122 Schedule'!$F18*100</f>
        <v>15</v>
      </c>
      <c r="P44" s="740"/>
      <c r="Q44" s="740"/>
      <c r="R44" s="160">
        <f>'137.122 Schedule'!$G18*100</f>
        <v>33.46</v>
      </c>
      <c r="S44" s="167"/>
    </row>
    <row r="45" spans="1:19" ht="15" customHeight="1" x14ac:dyDescent="0.25">
      <c r="A45" s="167"/>
      <c r="B45" s="739">
        <v>14</v>
      </c>
      <c r="C45" s="739"/>
      <c r="D45" s="739"/>
      <c r="E45" s="740">
        <f>'137.122 Schedule'!$B19*100</f>
        <v>5</v>
      </c>
      <c r="F45" s="740"/>
      <c r="G45" s="740">
        <f>'137.122 Schedule'!$C19*100</f>
        <v>10</v>
      </c>
      <c r="H45" s="740"/>
      <c r="I45" s="740"/>
      <c r="J45" s="740">
        <f>'137.122 Schedule'!$D19*100</f>
        <v>10</v>
      </c>
      <c r="K45" s="740"/>
      <c r="L45" s="740"/>
      <c r="M45" s="740"/>
      <c r="N45" s="160">
        <f>'137.122 Schedule'!$E19*100</f>
        <v>15</v>
      </c>
      <c r="O45" s="740">
        <f>'137.122 Schedule'!$F19*100</f>
        <v>15</v>
      </c>
      <c r="P45" s="740"/>
      <c r="Q45" s="740"/>
      <c r="R45" s="160">
        <f>'137.122 Schedule'!$G19*100</f>
        <v>28.999999999999996</v>
      </c>
      <c r="S45" s="167"/>
    </row>
    <row r="46" spans="1:19" ht="15" customHeight="1" x14ac:dyDescent="0.25">
      <c r="A46" s="167"/>
      <c r="B46" s="739">
        <v>15</v>
      </c>
      <c r="C46" s="739"/>
      <c r="D46" s="739"/>
      <c r="E46" s="740">
        <f>'137.122 Schedule'!$B20*100</f>
        <v>5</v>
      </c>
      <c r="F46" s="740"/>
      <c r="G46" s="740">
        <f>'137.122 Schedule'!$C20*100</f>
        <v>10</v>
      </c>
      <c r="H46" s="740"/>
      <c r="I46" s="740"/>
      <c r="J46" s="740">
        <f>'137.122 Schedule'!$D20*100</f>
        <v>10</v>
      </c>
      <c r="K46" s="740"/>
      <c r="L46" s="740"/>
      <c r="M46" s="740"/>
      <c r="N46" s="160">
        <f>'137.122 Schedule'!$E20*100</f>
        <v>15</v>
      </c>
      <c r="O46" s="740">
        <f>'137.122 Schedule'!$F20*100</f>
        <v>15</v>
      </c>
      <c r="P46" s="740"/>
      <c r="Q46" s="740"/>
      <c r="R46" s="160">
        <f>'137.122 Schedule'!$G20*100</f>
        <v>24.54</v>
      </c>
      <c r="S46" s="167"/>
    </row>
    <row r="47" spans="1:19" ht="15" customHeight="1" x14ac:dyDescent="0.25">
      <c r="A47" s="167"/>
      <c r="B47" s="739">
        <v>16</v>
      </c>
      <c r="C47" s="739"/>
      <c r="D47" s="739"/>
      <c r="E47" s="740">
        <f>'137.122 Schedule'!$B21*100</f>
        <v>5</v>
      </c>
      <c r="F47" s="740"/>
      <c r="G47" s="740">
        <f>'137.122 Schedule'!$C21*100</f>
        <v>10</v>
      </c>
      <c r="H47" s="740"/>
      <c r="I47" s="740"/>
      <c r="J47" s="740">
        <f>'137.122 Schedule'!$D21*100</f>
        <v>10</v>
      </c>
      <c r="K47" s="740"/>
      <c r="L47" s="740"/>
      <c r="M47" s="740"/>
      <c r="N47" s="160">
        <f>'137.122 Schedule'!$E21*100</f>
        <v>15</v>
      </c>
      <c r="O47" s="740">
        <f>'137.122 Schedule'!$F21*100</f>
        <v>15</v>
      </c>
      <c r="P47" s="740"/>
      <c r="Q47" s="740"/>
      <c r="R47" s="160">
        <f>'137.122 Schedule'!$G21*100</f>
        <v>20.080000000000002</v>
      </c>
      <c r="S47" s="167"/>
    </row>
    <row r="48" spans="1:19" ht="15" customHeight="1" x14ac:dyDescent="0.25">
      <c r="A48" s="167"/>
      <c r="B48" s="739" t="s">
        <v>253</v>
      </c>
      <c r="C48" s="739"/>
      <c r="D48" s="739"/>
      <c r="E48" s="740">
        <f>'137.122 Schedule'!$B22*100</f>
        <v>5</v>
      </c>
      <c r="F48" s="740"/>
      <c r="G48" s="740">
        <f>'137.122 Schedule'!$C22*100</f>
        <v>10</v>
      </c>
      <c r="H48" s="740"/>
      <c r="I48" s="740"/>
      <c r="J48" s="740">
        <f>'137.122 Schedule'!$D22*100</f>
        <v>10</v>
      </c>
      <c r="K48" s="740"/>
      <c r="L48" s="740"/>
      <c r="M48" s="740"/>
      <c r="N48" s="160">
        <f>'137.122 Schedule'!$E22*100</f>
        <v>15</v>
      </c>
      <c r="O48" s="740">
        <f>'137.122 Schedule'!$F22*100</f>
        <v>15</v>
      </c>
      <c r="P48" s="740"/>
      <c r="Q48" s="740"/>
      <c r="R48" s="160">
        <f>'137.122 Schedule'!$G22*100</f>
        <v>20</v>
      </c>
      <c r="S48" s="167"/>
    </row>
    <row r="49" spans="1:19" ht="13.5" customHeight="1" x14ac:dyDescent="0.25">
      <c r="A49" s="167"/>
      <c r="B49" s="161"/>
      <c r="C49" s="161"/>
      <c r="D49" s="161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7"/>
    </row>
    <row r="50" spans="1:19" ht="15" customHeight="1" x14ac:dyDescent="0.25">
      <c r="A50" s="417"/>
      <c r="B50" s="418"/>
      <c r="C50" s="418"/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9"/>
    </row>
    <row r="51" spans="1:19" ht="26.25" customHeight="1" x14ac:dyDescent="0.25">
      <c r="A51" s="474">
        <v>45292</v>
      </c>
      <c r="B51" s="475"/>
      <c r="C51" s="475"/>
      <c r="D51" s="475"/>
      <c r="E51" s="475"/>
      <c r="F51" s="475"/>
      <c r="G51" s="475"/>
      <c r="H51" s="475"/>
      <c r="I51" s="475"/>
      <c r="J51" s="475"/>
      <c r="K51" s="475"/>
      <c r="L51" s="475"/>
      <c r="M51" s="475"/>
      <c r="N51" s="475"/>
      <c r="O51" s="475"/>
      <c r="P51" s="475"/>
      <c r="Q51" s="475"/>
      <c r="R51" s="475"/>
      <c r="S51" s="163" t="s">
        <v>254</v>
      </c>
    </row>
    <row r="61" spans="1:19" ht="20.25" x14ac:dyDescent="0.25">
      <c r="A61" s="66"/>
      <c r="B61" s="67"/>
      <c r="C61" s="67"/>
      <c r="D61" s="67"/>
      <c r="E61" s="737" t="s">
        <v>98</v>
      </c>
      <c r="F61" s="738"/>
      <c r="G61" s="738"/>
      <c r="H61" s="738"/>
      <c r="I61" s="738"/>
      <c r="J61" s="738"/>
      <c r="K61" s="738"/>
      <c r="L61" s="738"/>
      <c r="M61" s="738"/>
      <c r="N61" s="738"/>
      <c r="O61" s="738"/>
      <c r="P61" s="73"/>
      <c r="Q61" s="73"/>
      <c r="R61" s="73"/>
      <c r="S61" s="74"/>
    </row>
    <row r="62" spans="1:19" ht="22.5" customHeight="1" x14ac:dyDescent="0.25">
      <c r="A62" s="68"/>
      <c r="B62" s="69"/>
      <c r="C62" s="69"/>
      <c r="D62" s="69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479" t="s">
        <v>255</v>
      </c>
      <c r="Q62" s="403"/>
      <c r="R62" s="403"/>
      <c r="S62" s="404"/>
    </row>
    <row r="63" spans="1:19" ht="15" customHeight="1" x14ac:dyDescent="0.25">
      <c r="A63" s="68"/>
      <c r="B63" s="69"/>
      <c r="C63" s="69"/>
      <c r="D63" s="69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405"/>
      <c r="Q63" s="405"/>
      <c r="R63" s="405"/>
      <c r="S63" s="404"/>
    </row>
    <row r="64" spans="1:19" ht="15" customHeight="1" x14ac:dyDescent="0.25">
      <c r="A64" s="68"/>
      <c r="B64" s="69"/>
      <c r="C64" s="69"/>
      <c r="D64" s="69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405"/>
      <c r="Q64" s="405"/>
      <c r="R64" s="405"/>
      <c r="S64" s="404"/>
    </row>
    <row r="65" spans="1:19" ht="15" customHeight="1" x14ac:dyDescent="0.25">
      <c r="A65" s="68"/>
      <c r="B65" s="69"/>
      <c r="C65" s="70" t="s">
        <v>96</v>
      </c>
      <c r="D65" s="71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403"/>
      <c r="Q65" s="403"/>
      <c r="R65" s="403"/>
      <c r="S65" s="404"/>
    </row>
    <row r="66" spans="1:19" ht="15.75" customHeight="1" x14ac:dyDescent="0.25">
      <c r="A66" s="68"/>
      <c r="B66" s="62"/>
      <c r="C66" s="62"/>
      <c r="D66" s="62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7"/>
      <c r="P66" s="405"/>
      <c r="Q66" s="405"/>
      <c r="R66" s="405"/>
      <c r="S66" s="404"/>
    </row>
    <row r="67" spans="1:19" ht="23.25" x14ac:dyDescent="0.35">
      <c r="A67" s="406" t="s">
        <v>97</v>
      </c>
      <c r="B67" s="407"/>
      <c r="C67" s="407"/>
      <c r="D67" s="407"/>
      <c r="E67" s="728">
        <f>E8</f>
        <v>2026</v>
      </c>
      <c r="F67" s="729"/>
      <c r="G67" s="431" t="s">
        <v>275</v>
      </c>
      <c r="H67" s="432"/>
      <c r="I67" s="432"/>
      <c r="J67" s="432"/>
      <c r="K67" s="432"/>
      <c r="L67" s="432"/>
      <c r="M67" s="432"/>
      <c r="N67" s="432"/>
      <c r="O67" s="432"/>
      <c r="P67" s="432"/>
      <c r="Q67" s="432"/>
      <c r="R67" s="432"/>
      <c r="S67" s="433"/>
    </row>
    <row r="68" spans="1:19" ht="18" customHeight="1" x14ac:dyDescent="0.25">
      <c r="A68" s="394" t="s">
        <v>1</v>
      </c>
      <c r="B68" s="395"/>
      <c r="C68" s="395"/>
      <c r="D68" s="395"/>
      <c r="E68" s="395"/>
      <c r="F68" s="395"/>
      <c r="G68" s="395"/>
      <c r="H68" s="396"/>
      <c r="I68" s="396"/>
      <c r="J68" s="395"/>
      <c r="K68" s="395"/>
      <c r="L68" s="395"/>
      <c r="M68" s="397"/>
      <c r="N68" s="398" t="s">
        <v>0</v>
      </c>
      <c r="O68" s="224"/>
      <c r="P68" s="224"/>
      <c r="Q68" s="224"/>
      <c r="R68" s="224"/>
      <c r="S68" s="225"/>
    </row>
    <row r="69" spans="1:19" ht="30" customHeight="1" x14ac:dyDescent="0.25">
      <c r="A69" s="434" t="str">
        <f>IF($A$10="","",$A$10)</f>
        <v/>
      </c>
      <c r="B69" s="435"/>
      <c r="C69" s="435"/>
      <c r="D69" s="435"/>
      <c r="E69" s="435"/>
      <c r="F69" s="435"/>
      <c r="G69" s="435"/>
      <c r="H69" s="435"/>
      <c r="I69" s="435"/>
      <c r="J69" s="435"/>
      <c r="K69" s="435"/>
      <c r="L69" s="435"/>
      <c r="M69" s="436"/>
      <c r="N69" s="388" t="str">
        <f>IF($N$10="","",$N$10)</f>
        <v/>
      </c>
      <c r="O69" s="330"/>
      <c r="P69" s="330"/>
      <c r="Q69" s="330"/>
      <c r="R69" s="330"/>
      <c r="S69" s="332"/>
    </row>
    <row r="70" spans="1:19" ht="18" customHeight="1" x14ac:dyDescent="0.25">
      <c r="A70" s="389"/>
      <c r="B70" s="390"/>
      <c r="C70" s="390"/>
      <c r="D70" s="390"/>
      <c r="E70" s="390"/>
      <c r="F70" s="390"/>
      <c r="G70" s="390"/>
      <c r="H70" s="390"/>
      <c r="I70" s="390"/>
      <c r="J70" s="390"/>
      <c r="K70" s="390"/>
      <c r="L70" s="390"/>
      <c r="M70" s="390"/>
      <c r="N70" s="390"/>
      <c r="O70" s="390"/>
      <c r="P70" s="390"/>
      <c r="Q70" s="390"/>
      <c r="R70" s="390"/>
      <c r="S70" s="391"/>
    </row>
    <row r="71" spans="1:19" ht="25.5" customHeight="1" x14ac:dyDescent="0.25">
      <c r="A71" s="710" t="s">
        <v>238</v>
      </c>
      <c r="B71" s="712" t="s">
        <v>256</v>
      </c>
      <c r="C71" s="713"/>
      <c r="D71" s="713"/>
      <c r="E71" s="713"/>
      <c r="F71" s="714"/>
      <c r="G71" s="717" t="s">
        <v>257</v>
      </c>
      <c r="H71" s="718"/>
      <c r="I71" s="718"/>
      <c r="J71" s="721" t="s">
        <v>258</v>
      </c>
      <c r="K71" s="722"/>
      <c r="L71" s="722"/>
      <c r="M71" s="722"/>
      <c r="N71" s="723" t="s">
        <v>259</v>
      </c>
      <c r="O71" s="724" t="s">
        <v>260</v>
      </c>
      <c r="P71" s="725"/>
      <c r="Q71" s="725"/>
      <c r="R71" s="710" t="s">
        <v>261</v>
      </c>
      <c r="S71" s="724" t="s">
        <v>262</v>
      </c>
    </row>
    <row r="72" spans="1:19" ht="24" customHeight="1" x14ac:dyDescent="0.25">
      <c r="A72" s="711"/>
      <c r="B72" s="715"/>
      <c r="C72" s="715"/>
      <c r="D72" s="715"/>
      <c r="E72" s="715"/>
      <c r="F72" s="716"/>
      <c r="G72" s="719"/>
      <c r="H72" s="720"/>
      <c r="I72" s="720"/>
      <c r="J72" s="711"/>
      <c r="K72" s="711"/>
      <c r="L72" s="711"/>
      <c r="M72" s="711"/>
      <c r="N72" s="711"/>
      <c r="O72" s="726"/>
      <c r="P72" s="726"/>
      <c r="Q72" s="726"/>
      <c r="R72" s="727"/>
      <c r="S72" s="726"/>
    </row>
    <row r="73" spans="1:19" ht="36" customHeight="1" x14ac:dyDescent="0.25">
      <c r="A73" s="164">
        <v>1</v>
      </c>
      <c r="B73" s="735"/>
      <c r="C73" s="702"/>
      <c r="D73" s="702"/>
      <c r="E73" s="702"/>
      <c r="F73" s="703"/>
      <c r="G73" s="704"/>
      <c r="H73" s="704"/>
      <c r="I73" s="704"/>
      <c r="J73" s="705"/>
      <c r="K73" s="705"/>
      <c r="L73" s="705"/>
      <c r="M73" s="705"/>
      <c r="N73" s="168"/>
      <c r="O73" s="706"/>
      <c r="P73" s="707"/>
      <c r="Q73" s="707"/>
      <c r="R73" s="169" t="str">
        <f>IF(J73="","",VLOOKUP(J73,'137.122 Schedule'!$A$6:$G$22,(VLOOKUP(O73,'137.122 Schedule'!$I$6:$J$11,2,FALSE)),FALSE))</f>
        <v/>
      </c>
      <c r="S73" s="170" t="str">
        <f t="shared" ref="S73:S78" si="0">IF(R73="","",N73*R73)</f>
        <v/>
      </c>
    </row>
    <row r="74" spans="1:19" ht="36" customHeight="1" x14ac:dyDescent="0.25">
      <c r="A74" s="164">
        <v>2</v>
      </c>
      <c r="B74" s="735"/>
      <c r="C74" s="702"/>
      <c r="D74" s="702"/>
      <c r="E74" s="702"/>
      <c r="F74" s="703"/>
      <c r="G74" s="704"/>
      <c r="H74" s="704"/>
      <c r="I74" s="704"/>
      <c r="J74" s="705"/>
      <c r="K74" s="705"/>
      <c r="L74" s="705"/>
      <c r="M74" s="705"/>
      <c r="N74" s="168"/>
      <c r="O74" s="706"/>
      <c r="P74" s="707"/>
      <c r="Q74" s="707"/>
      <c r="R74" s="169" t="str">
        <f>IF(J74="","",VLOOKUP(J74,'137.122 Schedule'!$A$6:$G$22,(VLOOKUP(O74,'137.122 Schedule'!$I$6:$J$11,2,FALSE)),FALSE))</f>
        <v/>
      </c>
      <c r="S74" s="170" t="str">
        <f t="shared" si="0"/>
        <v/>
      </c>
    </row>
    <row r="75" spans="1:19" ht="36" customHeight="1" x14ac:dyDescent="0.25">
      <c r="A75" s="164">
        <v>3</v>
      </c>
      <c r="B75" s="735"/>
      <c r="C75" s="702"/>
      <c r="D75" s="702"/>
      <c r="E75" s="702"/>
      <c r="F75" s="703"/>
      <c r="G75" s="704"/>
      <c r="H75" s="704"/>
      <c r="I75" s="704"/>
      <c r="J75" s="705"/>
      <c r="K75" s="705"/>
      <c r="L75" s="705"/>
      <c r="M75" s="705"/>
      <c r="N75" s="168"/>
      <c r="O75" s="706"/>
      <c r="P75" s="707"/>
      <c r="Q75" s="707"/>
      <c r="R75" s="169" t="str">
        <f>IF(J75="","",VLOOKUP(J75,'137.122 Schedule'!$A$6:$G$22,(VLOOKUP(O75,'137.122 Schedule'!$I$6:$J$11,2,FALSE)),FALSE))</f>
        <v/>
      </c>
      <c r="S75" s="170" t="str">
        <f t="shared" si="0"/>
        <v/>
      </c>
    </row>
    <row r="76" spans="1:19" ht="36" customHeight="1" x14ac:dyDescent="0.25">
      <c r="A76" s="164">
        <v>4</v>
      </c>
      <c r="B76" s="735"/>
      <c r="C76" s="702"/>
      <c r="D76" s="702"/>
      <c r="E76" s="702"/>
      <c r="F76" s="703"/>
      <c r="G76" s="704"/>
      <c r="H76" s="704"/>
      <c r="I76" s="704"/>
      <c r="J76" s="705"/>
      <c r="K76" s="705"/>
      <c r="L76" s="705"/>
      <c r="M76" s="705"/>
      <c r="N76" s="168"/>
      <c r="O76" s="706"/>
      <c r="P76" s="707"/>
      <c r="Q76" s="707"/>
      <c r="R76" s="169" t="str">
        <f>IF(J76="","",VLOOKUP(J76,'137.122 Schedule'!$A$6:$G$22,(VLOOKUP(O76,'137.122 Schedule'!$I$6:$J$11,2,FALSE)),FALSE))</f>
        <v/>
      </c>
      <c r="S76" s="170" t="str">
        <f t="shared" si="0"/>
        <v/>
      </c>
    </row>
    <row r="77" spans="1:19" ht="36" customHeight="1" x14ac:dyDescent="0.25">
      <c r="A77" s="164">
        <v>5</v>
      </c>
      <c r="B77" s="735"/>
      <c r="C77" s="702"/>
      <c r="D77" s="702"/>
      <c r="E77" s="702"/>
      <c r="F77" s="703"/>
      <c r="G77" s="704"/>
      <c r="H77" s="704"/>
      <c r="I77" s="704"/>
      <c r="J77" s="705"/>
      <c r="K77" s="705"/>
      <c r="L77" s="705"/>
      <c r="M77" s="705"/>
      <c r="N77" s="168"/>
      <c r="O77" s="706"/>
      <c r="P77" s="707"/>
      <c r="Q77" s="707"/>
      <c r="R77" s="169" t="str">
        <f>IF(J77="","",VLOOKUP(J77,'137.122 Schedule'!$A$6:$G$22,(VLOOKUP(O77,'137.122 Schedule'!$I$6:$J$11,2,FALSE)),FALSE))</f>
        <v/>
      </c>
      <c r="S77" s="170" t="str">
        <f t="shared" si="0"/>
        <v/>
      </c>
    </row>
    <row r="78" spans="1:19" ht="36" customHeight="1" x14ac:dyDescent="0.25">
      <c r="A78" s="164">
        <v>6</v>
      </c>
      <c r="B78" s="735"/>
      <c r="C78" s="702"/>
      <c r="D78" s="702"/>
      <c r="E78" s="702"/>
      <c r="F78" s="703"/>
      <c r="G78" s="704"/>
      <c r="H78" s="704"/>
      <c r="I78" s="704"/>
      <c r="J78" s="705"/>
      <c r="K78" s="705"/>
      <c r="L78" s="705"/>
      <c r="M78" s="705"/>
      <c r="N78" s="168"/>
      <c r="O78" s="706"/>
      <c r="P78" s="707"/>
      <c r="Q78" s="707"/>
      <c r="R78" s="169" t="str">
        <f>IF(J78="","",VLOOKUP(J78,'137.122 Schedule'!$A$6:$G$22,(VLOOKUP(O78,'137.122 Schedule'!$I$6:$J$11,2,FALSE)),FALSE))</f>
        <v/>
      </c>
      <c r="S78" s="170" t="str">
        <f t="shared" si="0"/>
        <v/>
      </c>
    </row>
    <row r="79" spans="1:19" ht="36" customHeight="1" x14ac:dyDescent="0.25">
      <c r="A79" s="164">
        <v>7</v>
      </c>
      <c r="B79" s="735"/>
      <c r="C79" s="702"/>
      <c r="D79" s="702"/>
      <c r="E79" s="702"/>
      <c r="F79" s="703"/>
      <c r="G79" s="704"/>
      <c r="H79" s="704"/>
      <c r="I79" s="704"/>
      <c r="J79" s="705"/>
      <c r="K79" s="705"/>
      <c r="L79" s="705"/>
      <c r="M79" s="705"/>
      <c r="N79" s="168"/>
      <c r="O79" s="706"/>
      <c r="P79" s="707"/>
      <c r="Q79" s="707"/>
      <c r="R79" s="169" t="str">
        <f>IF(J79="","",VLOOKUP(J79,'137.122 Schedule'!$A$6:$G$22,(VLOOKUP(O79,'137.122 Schedule'!$I$6:$J$11,2,FALSE)),FALSE))</f>
        <v/>
      </c>
      <c r="S79" s="170" t="str">
        <f>IF(R79="","",N79*R79)</f>
        <v/>
      </c>
    </row>
    <row r="80" spans="1:19" ht="36" customHeight="1" x14ac:dyDescent="0.25">
      <c r="A80" s="164">
        <v>8</v>
      </c>
      <c r="B80" s="735"/>
      <c r="C80" s="702"/>
      <c r="D80" s="702"/>
      <c r="E80" s="702"/>
      <c r="F80" s="703"/>
      <c r="G80" s="704"/>
      <c r="H80" s="704"/>
      <c r="I80" s="704"/>
      <c r="J80" s="705"/>
      <c r="K80" s="705"/>
      <c r="L80" s="705"/>
      <c r="M80" s="705"/>
      <c r="N80" s="168"/>
      <c r="O80" s="706"/>
      <c r="P80" s="707"/>
      <c r="Q80" s="707"/>
      <c r="R80" s="169" t="str">
        <f>IF(J80="","",VLOOKUP(J80,'137.122 Schedule'!$A$6:$G$22,(VLOOKUP(O80,'137.122 Schedule'!$I$6:$J$11,2,FALSE)),FALSE))</f>
        <v/>
      </c>
      <c r="S80" s="170" t="str">
        <f t="shared" ref="S80:S92" si="1">IF(R80="","",N80*R80)</f>
        <v/>
      </c>
    </row>
    <row r="81" spans="1:19" ht="36" customHeight="1" x14ac:dyDescent="0.25">
      <c r="A81" s="164">
        <v>9</v>
      </c>
      <c r="B81" s="702"/>
      <c r="C81" s="702"/>
      <c r="D81" s="702"/>
      <c r="E81" s="702"/>
      <c r="F81" s="703"/>
      <c r="G81" s="704"/>
      <c r="H81" s="704"/>
      <c r="I81" s="704"/>
      <c r="J81" s="705"/>
      <c r="K81" s="705"/>
      <c r="L81" s="705"/>
      <c r="M81" s="705"/>
      <c r="N81" s="168"/>
      <c r="O81" s="706"/>
      <c r="P81" s="707"/>
      <c r="Q81" s="707"/>
      <c r="R81" s="169" t="str">
        <f>IF(J81="","",VLOOKUP(J81,'137.122 Schedule'!$A$6:$G$22,(VLOOKUP(O81,'137.122 Schedule'!$I$6:$J$11,2,FALSE)),FALSE))</f>
        <v/>
      </c>
      <c r="S81" s="170" t="str">
        <f t="shared" si="1"/>
        <v/>
      </c>
    </row>
    <row r="82" spans="1:19" ht="36" customHeight="1" x14ac:dyDescent="0.25">
      <c r="A82" s="164">
        <v>10</v>
      </c>
      <c r="B82" s="702"/>
      <c r="C82" s="702"/>
      <c r="D82" s="702"/>
      <c r="E82" s="702"/>
      <c r="F82" s="703"/>
      <c r="G82" s="704"/>
      <c r="H82" s="704"/>
      <c r="I82" s="704"/>
      <c r="J82" s="705"/>
      <c r="K82" s="705"/>
      <c r="L82" s="705"/>
      <c r="M82" s="705"/>
      <c r="N82" s="168"/>
      <c r="O82" s="706"/>
      <c r="P82" s="707"/>
      <c r="Q82" s="707"/>
      <c r="R82" s="169" t="str">
        <f>IF(J82="","",VLOOKUP(J82,'137.122 Schedule'!$A$6:$G$22,(VLOOKUP(O82,'137.122 Schedule'!$I$6:$J$11,2,FALSE)),FALSE))</f>
        <v/>
      </c>
      <c r="S82" s="170" t="str">
        <f t="shared" si="1"/>
        <v/>
      </c>
    </row>
    <row r="83" spans="1:19" ht="36" customHeight="1" x14ac:dyDescent="0.25">
      <c r="A83" s="164">
        <v>11</v>
      </c>
      <c r="B83" s="735"/>
      <c r="C83" s="702"/>
      <c r="D83" s="702"/>
      <c r="E83" s="702"/>
      <c r="F83" s="703"/>
      <c r="G83" s="704"/>
      <c r="H83" s="704"/>
      <c r="I83" s="704"/>
      <c r="J83" s="705"/>
      <c r="K83" s="705"/>
      <c r="L83" s="705"/>
      <c r="M83" s="705"/>
      <c r="N83" s="168"/>
      <c r="O83" s="706"/>
      <c r="P83" s="707"/>
      <c r="Q83" s="707"/>
      <c r="R83" s="169" t="str">
        <f>IF(J83="","",VLOOKUP(J83,'137.122 Schedule'!$A$6:$G$22,(VLOOKUP(O83,'137.122 Schedule'!$I$6:$J$11,2,FALSE)),FALSE))</f>
        <v/>
      </c>
      <c r="S83" s="170" t="str">
        <f t="shared" si="1"/>
        <v/>
      </c>
    </row>
    <row r="84" spans="1:19" ht="36" customHeight="1" x14ac:dyDescent="0.25">
      <c r="A84" s="164">
        <v>12</v>
      </c>
      <c r="B84" s="735"/>
      <c r="C84" s="702"/>
      <c r="D84" s="702"/>
      <c r="E84" s="702"/>
      <c r="F84" s="703"/>
      <c r="G84" s="704"/>
      <c r="H84" s="704"/>
      <c r="I84" s="704"/>
      <c r="J84" s="705"/>
      <c r="K84" s="705"/>
      <c r="L84" s="705"/>
      <c r="M84" s="705"/>
      <c r="N84" s="168"/>
      <c r="O84" s="706"/>
      <c r="P84" s="707"/>
      <c r="Q84" s="707"/>
      <c r="R84" s="169" t="str">
        <f>IF(J84="","",VLOOKUP(J84,'137.122 Schedule'!$A$6:$G$22,(VLOOKUP(O84,'137.122 Schedule'!$I$6:$J$11,2,FALSE)),FALSE))</f>
        <v/>
      </c>
      <c r="S84" s="170" t="str">
        <f t="shared" si="1"/>
        <v/>
      </c>
    </row>
    <row r="85" spans="1:19" ht="36" customHeight="1" x14ac:dyDescent="0.25">
      <c r="A85" s="164">
        <v>13</v>
      </c>
      <c r="B85" s="735"/>
      <c r="C85" s="702"/>
      <c r="D85" s="702"/>
      <c r="E85" s="702"/>
      <c r="F85" s="703"/>
      <c r="G85" s="704"/>
      <c r="H85" s="704"/>
      <c r="I85" s="704"/>
      <c r="J85" s="705"/>
      <c r="K85" s="705"/>
      <c r="L85" s="705"/>
      <c r="M85" s="705"/>
      <c r="N85" s="168"/>
      <c r="O85" s="706"/>
      <c r="P85" s="707"/>
      <c r="Q85" s="707"/>
      <c r="R85" s="169" t="str">
        <f>IF(J85="","",VLOOKUP(J85,'137.122 Schedule'!$A$6:$G$22,(VLOOKUP(O85,'137.122 Schedule'!$I$6:$J$11,2,FALSE)),FALSE))</f>
        <v/>
      </c>
      <c r="S85" s="170" t="str">
        <f t="shared" si="1"/>
        <v/>
      </c>
    </row>
    <row r="86" spans="1:19" ht="36" customHeight="1" x14ac:dyDescent="0.25">
      <c r="A86" s="164">
        <v>14</v>
      </c>
      <c r="B86" s="735"/>
      <c r="C86" s="702"/>
      <c r="D86" s="702"/>
      <c r="E86" s="702"/>
      <c r="F86" s="703"/>
      <c r="G86" s="704"/>
      <c r="H86" s="704"/>
      <c r="I86" s="704"/>
      <c r="J86" s="705"/>
      <c r="K86" s="705"/>
      <c r="L86" s="705"/>
      <c r="M86" s="705"/>
      <c r="N86" s="168"/>
      <c r="O86" s="706"/>
      <c r="P86" s="707"/>
      <c r="Q86" s="707"/>
      <c r="R86" s="169" t="str">
        <f>IF(J86="","",VLOOKUP(J86,'137.122 Schedule'!$A$6:$G$22,(VLOOKUP(O86,'137.122 Schedule'!$I$6:$J$11,2,FALSE)),FALSE))</f>
        <v/>
      </c>
      <c r="S86" s="170" t="str">
        <f t="shared" si="1"/>
        <v/>
      </c>
    </row>
    <row r="87" spans="1:19" ht="36" customHeight="1" x14ac:dyDescent="0.25">
      <c r="A87" s="164">
        <v>15</v>
      </c>
      <c r="B87" s="735"/>
      <c r="C87" s="702"/>
      <c r="D87" s="702"/>
      <c r="E87" s="702"/>
      <c r="F87" s="703"/>
      <c r="G87" s="704"/>
      <c r="H87" s="704"/>
      <c r="I87" s="704"/>
      <c r="J87" s="705"/>
      <c r="K87" s="705"/>
      <c r="L87" s="705"/>
      <c r="M87" s="705"/>
      <c r="N87" s="168"/>
      <c r="O87" s="706"/>
      <c r="P87" s="707"/>
      <c r="Q87" s="707"/>
      <c r="R87" s="169" t="str">
        <f>IF(J87="","",VLOOKUP(J87,'137.122 Schedule'!$A$6:$G$22,(VLOOKUP(O87,'137.122 Schedule'!$I$6:$J$11,2,FALSE)),FALSE))</f>
        <v/>
      </c>
      <c r="S87" s="170" t="str">
        <f t="shared" si="1"/>
        <v/>
      </c>
    </row>
    <row r="88" spans="1:19" ht="36" customHeight="1" x14ac:dyDescent="0.25">
      <c r="A88" s="164">
        <v>16</v>
      </c>
      <c r="B88" s="735"/>
      <c r="C88" s="702"/>
      <c r="D88" s="702"/>
      <c r="E88" s="702"/>
      <c r="F88" s="703"/>
      <c r="G88" s="704"/>
      <c r="H88" s="704"/>
      <c r="I88" s="704"/>
      <c r="J88" s="705"/>
      <c r="K88" s="705"/>
      <c r="L88" s="705"/>
      <c r="M88" s="705"/>
      <c r="N88" s="168"/>
      <c r="O88" s="706"/>
      <c r="P88" s="707"/>
      <c r="Q88" s="707"/>
      <c r="R88" s="169" t="str">
        <f>IF(J88="","",VLOOKUP(J88,'137.122 Schedule'!$A$6:$G$22,(VLOOKUP(O88,'137.122 Schedule'!$I$6:$J$11,2,FALSE)),FALSE))</f>
        <v/>
      </c>
      <c r="S88" s="170" t="str">
        <f t="shared" si="1"/>
        <v/>
      </c>
    </row>
    <row r="89" spans="1:19" ht="36" customHeight="1" x14ac:dyDescent="0.25">
      <c r="A89" s="164">
        <v>17</v>
      </c>
      <c r="B89" s="735"/>
      <c r="C89" s="702"/>
      <c r="D89" s="702"/>
      <c r="E89" s="702"/>
      <c r="F89" s="703"/>
      <c r="G89" s="704"/>
      <c r="H89" s="704"/>
      <c r="I89" s="704"/>
      <c r="J89" s="705"/>
      <c r="K89" s="705"/>
      <c r="L89" s="705"/>
      <c r="M89" s="705"/>
      <c r="N89" s="168"/>
      <c r="O89" s="706"/>
      <c r="P89" s="707"/>
      <c r="Q89" s="707"/>
      <c r="R89" s="169" t="str">
        <f>IF(J89="","",VLOOKUP(J89,'137.122 Schedule'!$A$6:$G$22,(VLOOKUP(O89,'137.122 Schedule'!$I$6:$J$11,2,FALSE)),FALSE))</f>
        <v/>
      </c>
      <c r="S89" s="170" t="str">
        <f t="shared" si="1"/>
        <v/>
      </c>
    </row>
    <row r="90" spans="1:19" ht="36" customHeight="1" x14ac:dyDescent="0.25">
      <c r="A90" s="164">
        <v>18</v>
      </c>
      <c r="B90" s="735"/>
      <c r="C90" s="702"/>
      <c r="D90" s="702"/>
      <c r="E90" s="702"/>
      <c r="F90" s="703"/>
      <c r="G90" s="704"/>
      <c r="H90" s="704"/>
      <c r="I90" s="704"/>
      <c r="J90" s="705"/>
      <c r="K90" s="705"/>
      <c r="L90" s="705"/>
      <c r="M90" s="705"/>
      <c r="N90" s="168"/>
      <c r="O90" s="706"/>
      <c r="P90" s="707"/>
      <c r="Q90" s="707"/>
      <c r="R90" s="169" t="str">
        <f>IF(J90="","",VLOOKUP(J90,'137.122 Schedule'!$A$6:$G$22,(VLOOKUP(O90,'137.122 Schedule'!$I$6:$J$11,2,FALSE)),FALSE))</f>
        <v/>
      </c>
      <c r="S90" s="170" t="str">
        <f t="shared" si="1"/>
        <v/>
      </c>
    </row>
    <row r="91" spans="1:19" ht="36" customHeight="1" x14ac:dyDescent="0.25">
      <c r="A91" s="164">
        <v>19</v>
      </c>
      <c r="B91" s="735"/>
      <c r="C91" s="702"/>
      <c r="D91" s="702"/>
      <c r="E91" s="702"/>
      <c r="F91" s="703"/>
      <c r="G91" s="704"/>
      <c r="H91" s="704"/>
      <c r="I91" s="704"/>
      <c r="J91" s="705"/>
      <c r="K91" s="705"/>
      <c r="L91" s="705"/>
      <c r="M91" s="705"/>
      <c r="N91" s="168"/>
      <c r="O91" s="706"/>
      <c r="P91" s="707"/>
      <c r="Q91" s="707"/>
      <c r="R91" s="169" t="str">
        <f>IF(J91="","",VLOOKUP(J91,'137.122 Schedule'!$A$6:$G$22,(VLOOKUP(O91,'137.122 Schedule'!$I$6:$J$11,2,FALSE)),FALSE))</f>
        <v/>
      </c>
      <c r="S91" s="170" t="str">
        <f t="shared" si="1"/>
        <v/>
      </c>
    </row>
    <row r="92" spans="1:19" ht="36" customHeight="1" x14ac:dyDescent="0.25">
      <c r="A92" s="164">
        <v>20</v>
      </c>
      <c r="B92" s="735"/>
      <c r="C92" s="702"/>
      <c r="D92" s="702"/>
      <c r="E92" s="702"/>
      <c r="F92" s="703"/>
      <c r="G92" s="704"/>
      <c r="H92" s="704"/>
      <c r="I92" s="704"/>
      <c r="J92" s="705"/>
      <c r="K92" s="705"/>
      <c r="L92" s="705"/>
      <c r="M92" s="705"/>
      <c r="N92" s="168"/>
      <c r="O92" s="706"/>
      <c r="P92" s="707"/>
      <c r="Q92" s="707"/>
      <c r="R92" s="169" t="str">
        <f>IF(J92="","",VLOOKUP(J92,'137.122 Schedule'!$A$6:$G$22,(VLOOKUP(O92,'137.122 Schedule'!$I$6:$J$11,2,FALSE)),FALSE))</f>
        <v/>
      </c>
      <c r="S92" s="170" t="str">
        <f t="shared" si="1"/>
        <v/>
      </c>
    </row>
    <row r="93" spans="1:19" ht="30" customHeight="1" x14ac:dyDescent="0.25">
      <c r="A93" s="164">
        <v>21</v>
      </c>
      <c r="B93" s="736"/>
      <c r="C93" s="730"/>
      <c r="D93" s="730"/>
      <c r="E93" s="730"/>
      <c r="F93" s="731"/>
      <c r="G93" s="693" t="s">
        <v>263</v>
      </c>
      <c r="H93" s="694"/>
      <c r="I93" s="694"/>
      <c r="J93" s="695"/>
      <c r="K93" s="695"/>
      <c r="L93" s="695"/>
      <c r="M93" s="165">
        <v>1</v>
      </c>
      <c r="N93" s="171">
        <f>SUM(N73:N92)</f>
        <v>0</v>
      </c>
      <c r="O93" s="696"/>
      <c r="P93" s="697"/>
      <c r="Q93" s="698"/>
      <c r="R93" s="172"/>
      <c r="S93" s="173">
        <f>SUM(S73:S92)</f>
        <v>0</v>
      </c>
    </row>
    <row r="94" spans="1:19" ht="30" customHeight="1" x14ac:dyDescent="0.25">
      <c r="A94" s="166">
        <v>22</v>
      </c>
      <c r="B94" s="730"/>
      <c r="C94" s="730"/>
      <c r="D94" s="730"/>
      <c r="E94" s="730"/>
      <c r="F94" s="731"/>
      <c r="G94" s="699" t="s">
        <v>264</v>
      </c>
      <c r="H94" s="700"/>
      <c r="I94" s="700"/>
      <c r="J94" s="700"/>
      <c r="K94" s="700"/>
      <c r="L94" s="695"/>
      <c r="M94" s="165">
        <v>1</v>
      </c>
      <c r="N94" s="171">
        <f>N93</f>
        <v>0</v>
      </c>
      <c r="O94" s="701"/>
      <c r="P94" s="692"/>
      <c r="Q94" s="692"/>
      <c r="R94" s="143"/>
      <c r="S94" s="174">
        <f>S93</f>
        <v>0</v>
      </c>
    </row>
    <row r="95" spans="1:19" ht="15" customHeight="1" x14ac:dyDescent="0.25">
      <c r="A95" s="417"/>
      <c r="B95" s="418"/>
      <c r="C95" s="418"/>
      <c r="D95" s="418"/>
      <c r="E95" s="418"/>
      <c r="F95" s="418"/>
      <c r="G95" s="418"/>
      <c r="H95" s="418"/>
      <c r="I95" s="418"/>
      <c r="J95" s="418"/>
      <c r="K95" s="418"/>
      <c r="L95" s="418"/>
      <c r="M95" s="418"/>
      <c r="N95" s="418"/>
      <c r="O95" s="418"/>
      <c r="P95" s="418"/>
      <c r="Q95" s="418"/>
      <c r="R95" s="418"/>
      <c r="S95" s="419"/>
    </row>
    <row r="96" spans="1:19" ht="26.25" customHeight="1" x14ac:dyDescent="0.25">
      <c r="A96" s="474">
        <f>A51</f>
        <v>45292</v>
      </c>
      <c r="B96" s="475"/>
      <c r="C96" s="475"/>
      <c r="D96" s="475"/>
      <c r="E96" s="475"/>
      <c r="F96" s="475"/>
      <c r="G96" s="475"/>
      <c r="H96" s="475"/>
      <c r="I96" s="475"/>
      <c r="J96" s="475"/>
      <c r="K96" s="475"/>
      <c r="L96" s="475"/>
      <c r="M96" s="475"/>
      <c r="N96" s="475"/>
      <c r="O96" s="475"/>
      <c r="P96" s="475"/>
      <c r="Q96" s="475"/>
      <c r="R96" s="475"/>
      <c r="S96" s="163" t="s">
        <v>265</v>
      </c>
    </row>
    <row r="97" spans="1:19" ht="20.25" x14ac:dyDescent="0.25">
      <c r="A97" s="66"/>
      <c r="B97" s="67"/>
      <c r="C97" s="67"/>
      <c r="D97" s="67"/>
      <c r="E97" s="732" t="s">
        <v>98</v>
      </c>
      <c r="F97" s="733"/>
      <c r="G97" s="733"/>
      <c r="H97" s="733"/>
      <c r="I97" s="733"/>
      <c r="J97" s="733"/>
      <c r="K97" s="733"/>
      <c r="L97" s="733"/>
      <c r="M97" s="733"/>
      <c r="N97" s="733"/>
      <c r="O97" s="733"/>
      <c r="P97" s="73"/>
      <c r="Q97" s="73"/>
      <c r="R97" s="73"/>
      <c r="S97" s="74"/>
    </row>
    <row r="98" spans="1:19" ht="22.5" customHeight="1" x14ac:dyDescent="0.25">
      <c r="A98" s="68"/>
      <c r="B98" s="69"/>
      <c r="C98" s="69"/>
      <c r="D98" s="69"/>
      <c r="E98" s="734"/>
      <c r="F98" s="734"/>
      <c r="G98" s="734"/>
      <c r="H98" s="734"/>
      <c r="I98" s="734"/>
      <c r="J98" s="734"/>
      <c r="K98" s="734"/>
      <c r="L98" s="734"/>
      <c r="M98" s="734"/>
      <c r="N98" s="734"/>
      <c r="O98" s="734"/>
      <c r="P98" s="479" t="s">
        <v>266</v>
      </c>
      <c r="Q98" s="403"/>
      <c r="R98" s="403"/>
      <c r="S98" s="404"/>
    </row>
    <row r="99" spans="1:19" ht="15" customHeight="1" x14ac:dyDescent="0.25">
      <c r="A99" s="68"/>
      <c r="B99" s="69"/>
      <c r="C99" s="69"/>
      <c r="D99" s="69"/>
      <c r="E99" s="734"/>
      <c r="F99" s="734"/>
      <c r="G99" s="734"/>
      <c r="H99" s="734"/>
      <c r="I99" s="734"/>
      <c r="J99" s="734"/>
      <c r="K99" s="734"/>
      <c r="L99" s="734"/>
      <c r="M99" s="734"/>
      <c r="N99" s="734"/>
      <c r="O99" s="734"/>
      <c r="P99" s="405"/>
      <c r="Q99" s="405"/>
      <c r="R99" s="405"/>
      <c r="S99" s="404"/>
    </row>
    <row r="100" spans="1:19" ht="15" customHeight="1" x14ac:dyDescent="0.25">
      <c r="A100" s="68"/>
      <c r="B100" s="69"/>
      <c r="C100" s="69"/>
      <c r="D100" s="69"/>
      <c r="E100" s="734"/>
      <c r="F100" s="734"/>
      <c r="G100" s="734"/>
      <c r="H100" s="734"/>
      <c r="I100" s="734"/>
      <c r="J100" s="734"/>
      <c r="K100" s="734"/>
      <c r="L100" s="734"/>
      <c r="M100" s="734"/>
      <c r="N100" s="734"/>
      <c r="O100" s="734"/>
      <c r="P100" s="405"/>
      <c r="Q100" s="405"/>
      <c r="R100" s="405"/>
      <c r="S100" s="404"/>
    </row>
    <row r="101" spans="1:19" ht="15" customHeight="1" x14ac:dyDescent="0.25">
      <c r="A101" s="68"/>
      <c r="B101" s="69"/>
      <c r="C101" s="70" t="s">
        <v>96</v>
      </c>
      <c r="D101" s="71"/>
      <c r="E101" s="734"/>
      <c r="F101" s="734"/>
      <c r="G101" s="734"/>
      <c r="H101" s="734"/>
      <c r="I101" s="734"/>
      <c r="J101" s="734"/>
      <c r="K101" s="734"/>
      <c r="L101" s="734"/>
      <c r="M101" s="734"/>
      <c r="N101" s="734"/>
      <c r="O101" s="734"/>
      <c r="P101" s="403"/>
      <c r="Q101" s="403"/>
      <c r="R101" s="403"/>
      <c r="S101" s="404"/>
    </row>
    <row r="102" spans="1:19" ht="15.75" customHeight="1" x14ac:dyDescent="0.25">
      <c r="A102" s="68"/>
      <c r="B102" s="62"/>
      <c r="C102" s="62"/>
      <c r="D102" s="62"/>
      <c r="E102" s="734"/>
      <c r="F102" s="734"/>
      <c r="G102" s="734"/>
      <c r="H102" s="734"/>
      <c r="I102" s="734"/>
      <c r="J102" s="734"/>
      <c r="K102" s="734"/>
      <c r="L102" s="734"/>
      <c r="M102" s="734"/>
      <c r="N102" s="734"/>
      <c r="O102" s="734"/>
      <c r="P102" s="405"/>
      <c r="Q102" s="405"/>
      <c r="R102" s="405"/>
      <c r="S102" s="404"/>
    </row>
    <row r="103" spans="1:19" ht="23.25" x14ac:dyDescent="0.35">
      <c r="A103" s="406" t="s">
        <v>97</v>
      </c>
      <c r="B103" s="407"/>
      <c r="C103" s="407"/>
      <c r="D103" s="407"/>
      <c r="E103" s="728">
        <f>E8</f>
        <v>2026</v>
      </c>
      <c r="F103" s="729"/>
      <c r="G103" s="431" t="s">
        <v>276</v>
      </c>
      <c r="H103" s="432"/>
      <c r="I103" s="432"/>
      <c r="J103" s="432"/>
      <c r="K103" s="432"/>
      <c r="L103" s="432"/>
      <c r="M103" s="432"/>
      <c r="N103" s="432"/>
      <c r="O103" s="432"/>
      <c r="P103" s="432"/>
      <c r="Q103" s="432"/>
      <c r="R103" s="432"/>
      <c r="S103" s="433"/>
    </row>
    <row r="104" spans="1:19" ht="18" customHeight="1" x14ac:dyDescent="0.25">
      <c r="A104" s="394" t="s">
        <v>1</v>
      </c>
      <c r="B104" s="395"/>
      <c r="C104" s="395"/>
      <c r="D104" s="395"/>
      <c r="E104" s="395"/>
      <c r="F104" s="395"/>
      <c r="G104" s="395"/>
      <c r="H104" s="396"/>
      <c r="I104" s="396"/>
      <c r="J104" s="395"/>
      <c r="K104" s="395"/>
      <c r="L104" s="395"/>
      <c r="M104" s="397"/>
      <c r="N104" s="398" t="s">
        <v>0</v>
      </c>
      <c r="O104" s="224"/>
      <c r="P104" s="224"/>
      <c r="Q104" s="224"/>
      <c r="R104" s="224"/>
      <c r="S104" s="225"/>
    </row>
    <row r="105" spans="1:19" ht="30" customHeight="1" x14ac:dyDescent="0.25">
      <c r="A105" s="434" t="str">
        <f>IF($A$10="","",$A$10)</f>
        <v/>
      </c>
      <c r="B105" s="435"/>
      <c r="C105" s="435"/>
      <c r="D105" s="435"/>
      <c r="E105" s="435"/>
      <c r="F105" s="435"/>
      <c r="G105" s="435"/>
      <c r="H105" s="435"/>
      <c r="I105" s="435"/>
      <c r="J105" s="435"/>
      <c r="K105" s="435"/>
      <c r="L105" s="435"/>
      <c r="M105" s="436"/>
      <c r="N105" s="388" t="str">
        <f>IF($N$10="","",$N$10)</f>
        <v/>
      </c>
      <c r="O105" s="330"/>
      <c r="P105" s="330"/>
      <c r="Q105" s="330"/>
      <c r="R105" s="330"/>
      <c r="S105" s="332"/>
    </row>
    <row r="106" spans="1:19" ht="13.5" customHeight="1" x14ac:dyDescent="0.25">
      <c r="A106" s="389"/>
      <c r="B106" s="390"/>
      <c r="C106" s="390"/>
      <c r="D106" s="390"/>
      <c r="E106" s="390"/>
      <c r="F106" s="390"/>
      <c r="G106" s="390"/>
      <c r="H106" s="390"/>
      <c r="I106" s="390"/>
      <c r="J106" s="390"/>
      <c r="K106" s="390"/>
      <c r="L106" s="390"/>
      <c r="M106" s="390"/>
      <c r="N106" s="390"/>
      <c r="O106" s="390"/>
      <c r="P106" s="390"/>
      <c r="Q106" s="390"/>
      <c r="R106" s="390"/>
      <c r="S106" s="391"/>
    </row>
    <row r="107" spans="1:19" ht="25.5" customHeight="1" x14ac:dyDescent="0.25">
      <c r="A107" s="710" t="s">
        <v>238</v>
      </c>
      <c r="B107" s="712" t="s">
        <v>256</v>
      </c>
      <c r="C107" s="713"/>
      <c r="D107" s="713"/>
      <c r="E107" s="713"/>
      <c r="F107" s="714"/>
      <c r="G107" s="717" t="s">
        <v>257</v>
      </c>
      <c r="H107" s="718"/>
      <c r="I107" s="718"/>
      <c r="J107" s="721" t="s">
        <v>258</v>
      </c>
      <c r="K107" s="722"/>
      <c r="L107" s="722"/>
      <c r="M107" s="722"/>
      <c r="N107" s="723" t="s">
        <v>259</v>
      </c>
      <c r="O107" s="724" t="s">
        <v>260</v>
      </c>
      <c r="P107" s="725"/>
      <c r="Q107" s="725"/>
      <c r="R107" s="710" t="s">
        <v>261</v>
      </c>
      <c r="S107" s="724" t="s">
        <v>262</v>
      </c>
    </row>
    <row r="108" spans="1:19" ht="24" customHeight="1" x14ac:dyDescent="0.25">
      <c r="A108" s="711"/>
      <c r="B108" s="715"/>
      <c r="C108" s="715"/>
      <c r="D108" s="715"/>
      <c r="E108" s="715"/>
      <c r="F108" s="716"/>
      <c r="G108" s="719"/>
      <c r="H108" s="720"/>
      <c r="I108" s="720"/>
      <c r="J108" s="711"/>
      <c r="K108" s="711"/>
      <c r="L108" s="711"/>
      <c r="M108" s="711"/>
      <c r="N108" s="711"/>
      <c r="O108" s="726"/>
      <c r="P108" s="726"/>
      <c r="Q108" s="726"/>
      <c r="R108" s="727"/>
      <c r="S108" s="726"/>
    </row>
    <row r="109" spans="1:19" ht="36" customHeight="1" x14ac:dyDescent="0.25">
      <c r="A109" s="164">
        <v>1</v>
      </c>
      <c r="B109" s="702"/>
      <c r="C109" s="702"/>
      <c r="D109" s="702"/>
      <c r="E109" s="702"/>
      <c r="F109" s="703"/>
      <c r="G109" s="704"/>
      <c r="H109" s="704"/>
      <c r="I109" s="704"/>
      <c r="J109" s="705"/>
      <c r="K109" s="705"/>
      <c r="L109" s="705"/>
      <c r="M109" s="705"/>
      <c r="N109" s="168"/>
      <c r="O109" s="706"/>
      <c r="P109" s="707"/>
      <c r="Q109" s="707"/>
      <c r="R109" s="169" t="str">
        <f>IF(J109="","",VLOOKUP(J109,'137.122 Schedule'!$A$6:$G$22,(VLOOKUP(O109,'137.122 Schedule'!$I$6:$J$11,2,FALSE)),FALSE))</f>
        <v/>
      </c>
      <c r="S109" s="170" t="str">
        <f t="shared" ref="S109:S114" si="2">IF(R109="","",N109*R109)</f>
        <v/>
      </c>
    </row>
    <row r="110" spans="1:19" ht="36" customHeight="1" x14ac:dyDescent="0.25">
      <c r="A110" s="164">
        <v>2</v>
      </c>
      <c r="B110" s="702"/>
      <c r="C110" s="702"/>
      <c r="D110" s="702"/>
      <c r="E110" s="702"/>
      <c r="F110" s="703"/>
      <c r="G110" s="704"/>
      <c r="H110" s="704"/>
      <c r="I110" s="704"/>
      <c r="J110" s="705"/>
      <c r="K110" s="705"/>
      <c r="L110" s="705"/>
      <c r="M110" s="705"/>
      <c r="N110" s="168"/>
      <c r="O110" s="706"/>
      <c r="P110" s="707"/>
      <c r="Q110" s="707"/>
      <c r="R110" s="169" t="str">
        <f>IF(J110="","",VLOOKUP(J110,'137.122 Schedule'!$A$6:$G$22,(VLOOKUP(O110,'137.122 Schedule'!$I$6:$J$11,2,FALSE)),FALSE))</f>
        <v/>
      </c>
      <c r="S110" s="170" t="str">
        <f t="shared" si="2"/>
        <v/>
      </c>
    </row>
    <row r="111" spans="1:19" ht="36" customHeight="1" x14ac:dyDescent="0.25">
      <c r="A111" s="164">
        <v>3</v>
      </c>
      <c r="B111" s="702"/>
      <c r="C111" s="702"/>
      <c r="D111" s="702"/>
      <c r="E111" s="702"/>
      <c r="F111" s="703"/>
      <c r="G111" s="704"/>
      <c r="H111" s="704"/>
      <c r="I111" s="704"/>
      <c r="J111" s="705"/>
      <c r="K111" s="705"/>
      <c r="L111" s="705"/>
      <c r="M111" s="705"/>
      <c r="N111" s="168"/>
      <c r="O111" s="706"/>
      <c r="P111" s="707"/>
      <c r="Q111" s="707"/>
      <c r="R111" s="169" t="str">
        <f>IF(J111="","",VLOOKUP(J111,'137.122 Schedule'!$A$6:$G$22,(VLOOKUP(O111,'137.122 Schedule'!$I$6:$J$11,2,FALSE)),FALSE))</f>
        <v/>
      </c>
      <c r="S111" s="170" t="str">
        <f t="shared" si="2"/>
        <v/>
      </c>
    </row>
    <row r="112" spans="1:19" ht="36" customHeight="1" x14ac:dyDescent="0.25">
      <c r="A112" s="164">
        <v>4</v>
      </c>
      <c r="B112" s="702"/>
      <c r="C112" s="702"/>
      <c r="D112" s="702"/>
      <c r="E112" s="702"/>
      <c r="F112" s="703"/>
      <c r="G112" s="704"/>
      <c r="H112" s="704"/>
      <c r="I112" s="704"/>
      <c r="J112" s="705"/>
      <c r="K112" s="705"/>
      <c r="L112" s="705"/>
      <c r="M112" s="705"/>
      <c r="N112" s="168"/>
      <c r="O112" s="706"/>
      <c r="P112" s="707"/>
      <c r="Q112" s="707"/>
      <c r="R112" s="169" t="str">
        <f>IF(J112="","",VLOOKUP(J112,'137.122 Schedule'!$A$6:$G$22,(VLOOKUP(O112,'137.122 Schedule'!$I$6:$J$11,2,FALSE)),FALSE))</f>
        <v/>
      </c>
      <c r="S112" s="170" t="str">
        <f t="shared" si="2"/>
        <v/>
      </c>
    </row>
    <row r="113" spans="1:19" ht="36" customHeight="1" x14ac:dyDescent="0.25">
      <c r="A113" s="164">
        <v>5</v>
      </c>
      <c r="B113" s="702"/>
      <c r="C113" s="702"/>
      <c r="D113" s="702"/>
      <c r="E113" s="702"/>
      <c r="F113" s="703"/>
      <c r="G113" s="704"/>
      <c r="H113" s="704"/>
      <c r="I113" s="704"/>
      <c r="J113" s="705"/>
      <c r="K113" s="705"/>
      <c r="L113" s="705"/>
      <c r="M113" s="705"/>
      <c r="N113" s="168"/>
      <c r="O113" s="706"/>
      <c r="P113" s="707"/>
      <c r="Q113" s="707"/>
      <c r="R113" s="169" t="str">
        <f>IF(J113="","",VLOOKUP(J113,'137.122 Schedule'!$A$6:$G$22,(VLOOKUP(O113,'137.122 Schedule'!$I$6:$J$11,2,FALSE)),FALSE))</f>
        <v/>
      </c>
      <c r="S113" s="170" t="str">
        <f t="shared" si="2"/>
        <v/>
      </c>
    </row>
    <row r="114" spans="1:19" ht="36" customHeight="1" x14ac:dyDescent="0.25">
      <c r="A114" s="164">
        <v>6</v>
      </c>
      <c r="B114" s="702"/>
      <c r="C114" s="702"/>
      <c r="D114" s="702"/>
      <c r="E114" s="702"/>
      <c r="F114" s="703"/>
      <c r="G114" s="704"/>
      <c r="H114" s="704"/>
      <c r="I114" s="704"/>
      <c r="J114" s="705"/>
      <c r="K114" s="705"/>
      <c r="L114" s="705"/>
      <c r="M114" s="705"/>
      <c r="N114" s="168"/>
      <c r="O114" s="706"/>
      <c r="P114" s="707"/>
      <c r="Q114" s="707"/>
      <c r="R114" s="169" t="str">
        <f>IF(J114="","",VLOOKUP(J114,'137.122 Schedule'!$A$6:$G$22,(VLOOKUP(O114,'137.122 Schedule'!$I$6:$J$11,2,FALSE)),FALSE))</f>
        <v/>
      </c>
      <c r="S114" s="170" t="str">
        <f t="shared" si="2"/>
        <v/>
      </c>
    </row>
    <row r="115" spans="1:19" ht="36" customHeight="1" x14ac:dyDescent="0.25">
      <c r="A115" s="164">
        <v>7</v>
      </c>
      <c r="B115" s="702"/>
      <c r="C115" s="702"/>
      <c r="D115" s="702"/>
      <c r="E115" s="702"/>
      <c r="F115" s="703"/>
      <c r="G115" s="704"/>
      <c r="H115" s="704"/>
      <c r="I115" s="704"/>
      <c r="J115" s="705"/>
      <c r="K115" s="705"/>
      <c r="L115" s="705"/>
      <c r="M115" s="705"/>
      <c r="N115" s="168"/>
      <c r="O115" s="706"/>
      <c r="P115" s="707"/>
      <c r="Q115" s="707"/>
      <c r="R115" s="169" t="str">
        <f>IF(J115="","",VLOOKUP(J115,'137.122 Schedule'!$A$6:$G$22,(VLOOKUP(O115,'137.122 Schedule'!$I$6:$J$11,2,FALSE)),FALSE))</f>
        <v/>
      </c>
      <c r="S115" s="170" t="str">
        <f>IF(R115="","",N115*R115)</f>
        <v/>
      </c>
    </row>
    <row r="116" spans="1:19" ht="36" customHeight="1" x14ac:dyDescent="0.25">
      <c r="A116" s="164">
        <v>8</v>
      </c>
      <c r="B116" s="702"/>
      <c r="C116" s="702"/>
      <c r="D116" s="702"/>
      <c r="E116" s="702"/>
      <c r="F116" s="703"/>
      <c r="G116" s="704"/>
      <c r="H116" s="704"/>
      <c r="I116" s="704"/>
      <c r="J116" s="705"/>
      <c r="K116" s="705"/>
      <c r="L116" s="705"/>
      <c r="M116" s="705"/>
      <c r="N116" s="168"/>
      <c r="O116" s="706"/>
      <c r="P116" s="707"/>
      <c r="Q116" s="707"/>
      <c r="R116" s="169" t="str">
        <f>IF(J116="","",VLOOKUP(J116,'137.122 Schedule'!$A$6:$G$22,(VLOOKUP(O116,'137.122 Schedule'!$I$6:$J$11,2,FALSE)),FALSE))</f>
        <v/>
      </c>
      <c r="S116" s="170" t="str">
        <f t="shared" ref="S116:S128" si="3">IF(R116="","",N116*R116)</f>
        <v/>
      </c>
    </row>
    <row r="117" spans="1:19" ht="36" customHeight="1" x14ac:dyDescent="0.25">
      <c r="A117" s="164">
        <v>9</v>
      </c>
      <c r="B117" s="702"/>
      <c r="C117" s="702"/>
      <c r="D117" s="702"/>
      <c r="E117" s="702"/>
      <c r="F117" s="703"/>
      <c r="G117" s="704"/>
      <c r="H117" s="704"/>
      <c r="I117" s="704"/>
      <c r="J117" s="705"/>
      <c r="K117" s="705"/>
      <c r="L117" s="705"/>
      <c r="M117" s="705"/>
      <c r="N117" s="168"/>
      <c r="O117" s="706"/>
      <c r="P117" s="707"/>
      <c r="Q117" s="707"/>
      <c r="R117" s="169" t="str">
        <f>IF(J117="","",VLOOKUP(J117,'137.122 Schedule'!$A$6:$G$22,(VLOOKUP(O117,'137.122 Schedule'!$I$6:$J$11,2,FALSE)),FALSE))</f>
        <v/>
      </c>
      <c r="S117" s="170" t="str">
        <f t="shared" si="3"/>
        <v/>
      </c>
    </row>
    <row r="118" spans="1:19" ht="36" customHeight="1" x14ac:dyDescent="0.25">
      <c r="A118" s="164">
        <v>10</v>
      </c>
      <c r="B118" s="702"/>
      <c r="C118" s="702"/>
      <c r="D118" s="702"/>
      <c r="E118" s="702"/>
      <c r="F118" s="703"/>
      <c r="G118" s="704"/>
      <c r="H118" s="704"/>
      <c r="I118" s="704"/>
      <c r="J118" s="705"/>
      <c r="K118" s="705"/>
      <c r="L118" s="705"/>
      <c r="M118" s="705"/>
      <c r="N118" s="168"/>
      <c r="O118" s="706"/>
      <c r="P118" s="707"/>
      <c r="Q118" s="707"/>
      <c r="R118" s="169" t="str">
        <f>IF(J118="","",VLOOKUP(J118,'137.122 Schedule'!$A$6:$G$22,(VLOOKUP(O118,'137.122 Schedule'!$I$6:$J$11,2,FALSE)),FALSE))</f>
        <v/>
      </c>
      <c r="S118" s="170" t="str">
        <f t="shared" si="3"/>
        <v/>
      </c>
    </row>
    <row r="119" spans="1:19" ht="36" customHeight="1" x14ac:dyDescent="0.25">
      <c r="A119" s="164">
        <v>11</v>
      </c>
      <c r="B119" s="702"/>
      <c r="C119" s="702"/>
      <c r="D119" s="702"/>
      <c r="E119" s="702"/>
      <c r="F119" s="703"/>
      <c r="G119" s="704"/>
      <c r="H119" s="704"/>
      <c r="I119" s="704"/>
      <c r="J119" s="705"/>
      <c r="K119" s="705"/>
      <c r="L119" s="705"/>
      <c r="M119" s="705"/>
      <c r="N119" s="168"/>
      <c r="O119" s="706"/>
      <c r="P119" s="707"/>
      <c r="Q119" s="707"/>
      <c r="R119" s="169" t="str">
        <f>IF(J119="","",VLOOKUP(J119,'137.122 Schedule'!$A$6:$G$22,(VLOOKUP(O119,'137.122 Schedule'!$I$6:$J$11,2,FALSE)),FALSE))</f>
        <v/>
      </c>
      <c r="S119" s="170" t="str">
        <f t="shared" si="3"/>
        <v/>
      </c>
    </row>
    <row r="120" spans="1:19" ht="36" customHeight="1" x14ac:dyDescent="0.25">
      <c r="A120" s="164">
        <v>12</v>
      </c>
      <c r="B120" s="702"/>
      <c r="C120" s="702"/>
      <c r="D120" s="702"/>
      <c r="E120" s="702"/>
      <c r="F120" s="703"/>
      <c r="G120" s="704"/>
      <c r="H120" s="704"/>
      <c r="I120" s="704"/>
      <c r="J120" s="705"/>
      <c r="K120" s="705"/>
      <c r="L120" s="705"/>
      <c r="M120" s="705"/>
      <c r="N120" s="168"/>
      <c r="O120" s="706"/>
      <c r="P120" s="707"/>
      <c r="Q120" s="707"/>
      <c r="R120" s="169" t="str">
        <f>IF(J120="","",VLOOKUP(J120,'137.122 Schedule'!$A$6:$G$22,(VLOOKUP(O120,'137.122 Schedule'!$I$6:$J$11,2,FALSE)),FALSE))</f>
        <v/>
      </c>
      <c r="S120" s="170" t="str">
        <f t="shared" si="3"/>
        <v/>
      </c>
    </row>
    <row r="121" spans="1:19" ht="36" customHeight="1" x14ac:dyDescent="0.25">
      <c r="A121" s="164">
        <v>13</v>
      </c>
      <c r="B121" s="702"/>
      <c r="C121" s="702"/>
      <c r="D121" s="702"/>
      <c r="E121" s="702"/>
      <c r="F121" s="703"/>
      <c r="G121" s="704"/>
      <c r="H121" s="704"/>
      <c r="I121" s="704"/>
      <c r="J121" s="705"/>
      <c r="K121" s="705"/>
      <c r="L121" s="705"/>
      <c r="M121" s="705"/>
      <c r="N121" s="168"/>
      <c r="O121" s="706"/>
      <c r="P121" s="707"/>
      <c r="Q121" s="707"/>
      <c r="R121" s="169" t="str">
        <f>IF(J121="","",VLOOKUP(J121,'137.122 Schedule'!$A$6:$G$22,(VLOOKUP(O121,'137.122 Schedule'!$I$6:$J$11,2,FALSE)),FALSE))</f>
        <v/>
      </c>
      <c r="S121" s="170" t="str">
        <f t="shared" si="3"/>
        <v/>
      </c>
    </row>
    <row r="122" spans="1:19" ht="36" customHeight="1" x14ac:dyDescent="0.25">
      <c r="A122" s="164">
        <v>14</v>
      </c>
      <c r="B122" s="708"/>
      <c r="C122" s="708"/>
      <c r="D122" s="708"/>
      <c r="E122" s="708"/>
      <c r="F122" s="709"/>
      <c r="G122" s="704"/>
      <c r="H122" s="704"/>
      <c r="I122" s="704"/>
      <c r="J122" s="705"/>
      <c r="K122" s="705"/>
      <c r="L122" s="705"/>
      <c r="M122" s="705"/>
      <c r="N122" s="168"/>
      <c r="O122" s="706"/>
      <c r="P122" s="707"/>
      <c r="Q122" s="707"/>
      <c r="R122" s="169" t="str">
        <f>IF(J122="","",VLOOKUP(J122,'137.122 Schedule'!$A$6:$G$22,(VLOOKUP(O122,'137.122 Schedule'!$I$6:$J$11,2,FALSE)),FALSE))</f>
        <v/>
      </c>
      <c r="S122" s="170" t="str">
        <f t="shared" si="3"/>
        <v/>
      </c>
    </row>
    <row r="123" spans="1:19" ht="36" customHeight="1" x14ac:dyDescent="0.25">
      <c r="A123" s="164">
        <v>15</v>
      </c>
      <c r="B123" s="702"/>
      <c r="C123" s="702"/>
      <c r="D123" s="702"/>
      <c r="E123" s="702"/>
      <c r="F123" s="703"/>
      <c r="G123" s="704"/>
      <c r="H123" s="704"/>
      <c r="I123" s="704"/>
      <c r="J123" s="705"/>
      <c r="K123" s="705"/>
      <c r="L123" s="705"/>
      <c r="M123" s="705"/>
      <c r="N123" s="168"/>
      <c r="O123" s="706"/>
      <c r="P123" s="707"/>
      <c r="Q123" s="707"/>
      <c r="R123" s="169" t="str">
        <f>IF(J123="","",VLOOKUP(J123,'137.122 Schedule'!$A$6:$G$22,(VLOOKUP(O123,'137.122 Schedule'!$I$6:$J$11,2,FALSE)),FALSE))</f>
        <v/>
      </c>
      <c r="S123" s="170" t="str">
        <f t="shared" si="3"/>
        <v/>
      </c>
    </row>
    <row r="124" spans="1:19" ht="36" customHeight="1" x14ac:dyDescent="0.25">
      <c r="A124" s="164">
        <v>16</v>
      </c>
      <c r="B124" s="702"/>
      <c r="C124" s="702"/>
      <c r="D124" s="702"/>
      <c r="E124" s="702"/>
      <c r="F124" s="703"/>
      <c r="G124" s="704"/>
      <c r="H124" s="704"/>
      <c r="I124" s="704"/>
      <c r="J124" s="705"/>
      <c r="K124" s="705"/>
      <c r="L124" s="705"/>
      <c r="M124" s="705"/>
      <c r="N124" s="168"/>
      <c r="O124" s="706"/>
      <c r="P124" s="707"/>
      <c r="Q124" s="707"/>
      <c r="R124" s="169" t="str">
        <f>IF(J124="","",VLOOKUP(J124,'137.122 Schedule'!$A$6:$G$22,(VLOOKUP(O124,'137.122 Schedule'!$I$6:$J$11,2,FALSE)),FALSE))</f>
        <v/>
      </c>
      <c r="S124" s="170" t="str">
        <f t="shared" si="3"/>
        <v/>
      </c>
    </row>
    <row r="125" spans="1:19" ht="36" customHeight="1" x14ac:dyDescent="0.25">
      <c r="A125" s="164">
        <v>17</v>
      </c>
      <c r="B125" s="702"/>
      <c r="C125" s="702"/>
      <c r="D125" s="702"/>
      <c r="E125" s="702"/>
      <c r="F125" s="703"/>
      <c r="G125" s="704"/>
      <c r="H125" s="704"/>
      <c r="I125" s="704"/>
      <c r="J125" s="705"/>
      <c r="K125" s="705"/>
      <c r="L125" s="705"/>
      <c r="M125" s="705"/>
      <c r="N125" s="168"/>
      <c r="O125" s="706"/>
      <c r="P125" s="707"/>
      <c r="Q125" s="707"/>
      <c r="R125" s="169" t="str">
        <f>IF(J125="","",VLOOKUP(J125,'137.122 Schedule'!$A$6:$G$22,(VLOOKUP(O125,'137.122 Schedule'!$I$6:$J$11,2,FALSE)),FALSE))</f>
        <v/>
      </c>
      <c r="S125" s="170" t="str">
        <f t="shared" si="3"/>
        <v/>
      </c>
    </row>
    <row r="126" spans="1:19" ht="36" customHeight="1" x14ac:dyDescent="0.25">
      <c r="A126" s="164">
        <v>18</v>
      </c>
      <c r="B126" s="702"/>
      <c r="C126" s="702"/>
      <c r="D126" s="702"/>
      <c r="E126" s="702"/>
      <c r="F126" s="703"/>
      <c r="G126" s="704"/>
      <c r="H126" s="704"/>
      <c r="I126" s="704"/>
      <c r="J126" s="705"/>
      <c r="K126" s="705"/>
      <c r="L126" s="705"/>
      <c r="M126" s="705"/>
      <c r="N126" s="168"/>
      <c r="O126" s="706"/>
      <c r="P126" s="707"/>
      <c r="Q126" s="707"/>
      <c r="R126" s="169" t="str">
        <f>IF(J126="","",VLOOKUP(J126,'137.122 Schedule'!$A$6:$G$22,(VLOOKUP(O126,'137.122 Schedule'!$I$6:$J$11,2,FALSE)),FALSE))</f>
        <v/>
      </c>
      <c r="S126" s="170" t="str">
        <f t="shared" si="3"/>
        <v/>
      </c>
    </row>
    <row r="127" spans="1:19" ht="36" customHeight="1" x14ac:dyDescent="0.25">
      <c r="A127" s="164">
        <v>19</v>
      </c>
      <c r="B127" s="702"/>
      <c r="C127" s="702"/>
      <c r="D127" s="702"/>
      <c r="E127" s="702"/>
      <c r="F127" s="703"/>
      <c r="G127" s="704"/>
      <c r="H127" s="704"/>
      <c r="I127" s="704"/>
      <c r="J127" s="705"/>
      <c r="K127" s="705"/>
      <c r="L127" s="705"/>
      <c r="M127" s="705"/>
      <c r="N127" s="168"/>
      <c r="O127" s="706"/>
      <c r="P127" s="707"/>
      <c r="Q127" s="707"/>
      <c r="R127" s="169" t="str">
        <f>IF(J127="","",VLOOKUP(J127,'137.122 Schedule'!$A$6:$G$22,(VLOOKUP(O127,'137.122 Schedule'!$I$6:$J$11,2,FALSE)),FALSE))</f>
        <v/>
      </c>
      <c r="S127" s="170" t="str">
        <f t="shared" si="3"/>
        <v/>
      </c>
    </row>
    <row r="128" spans="1:19" ht="36" customHeight="1" x14ac:dyDescent="0.25">
      <c r="A128" s="164">
        <v>20</v>
      </c>
      <c r="B128" s="702"/>
      <c r="C128" s="702"/>
      <c r="D128" s="702"/>
      <c r="E128" s="702"/>
      <c r="F128" s="703"/>
      <c r="G128" s="704"/>
      <c r="H128" s="704"/>
      <c r="I128" s="704"/>
      <c r="J128" s="705"/>
      <c r="K128" s="705"/>
      <c r="L128" s="705"/>
      <c r="M128" s="705"/>
      <c r="N128" s="168"/>
      <c r="O128" s="706"/>
      <c r="P128" s="707"/>
      <c r="Q128" s="707"/>
      <c r="R128" s="169" t="str">
        <f>IF(J128="","",VLOOKUP(J128,'137.122 Schedule'!$A$6:$G$22,(VLOOKUP(O128,'137.122 Schedule'!$I$6:$J$11,2,FALSE)),FALSE))</f>
        <v/>
      </c>
      <c r="S128" s="170" t="str">
        <f t="shared" si="3"/>
        <v/>
      </c>
    </row>
    <row r="129" spans="1:19" ht="30" customHeight="1" x14ac:dyDescent="0.3">
      <c r="A129" s="164">
        <v>25</v>
      </c>
      <c r="B129" s="691"/>
      <c r="C129" s="692"/>
      <c r="D129" s="692"/>
      <c r="E129" s="692"/>
      <c r="F129" s="491"/>
      <c r="G129" s="693" t="s">
        <v>263</v>
      </c>
      <c r="H129" s="694"/>
      <c r="I129" s="694"/>
      <c r="J129" s="695"/>
      <c r="K129" s="695"/>
      <c r="L129" s="695"/>
      <c r="M129" s="165">
        <v>1</v>
      </c>
      <c r="N129" s="171">
        <f>SUM(N109:N128)</f>
        <v>0</v>
      </c>
      <c r="O129" s="696"/>
      <c r="P129" s="697"/>
      <c r="Q129" s="698"/>
      <c r="R129" s="172"/>
      <c r="S129" s="173">
        <f>SUM(S109:S128)</f>
        <v>0</v>
      </c>
    </row>
    <row r="130" spans="1:19" ht="30" customHeight="1" x14ac:dyDescent="0.25">
      <c r="A130" s="166">
        <v>26</v>
      </c>
      <c r="B130" s="692"/>
      <c r="C130" s="692"/>
      <c r="D130" s="692"/>
      <c r="E130" s="692"/>
      <c r="F130" s="491"/>
      <c r="G130" s="699" t="s">
        <v>264</v>
      </c>
      <c r="H130" s="700"/>
      <c r="I130" s="700"/>
      <c r="J130" s="700"/>
      <c r="K130" s="700"/>
      <c r="L130" s="695"/>
      <c r="M130" s="165">
        <v>1</v>
      </c>
      <c r="N130" s="171">
        <f>N129</f>
        <v>0</v>
      </c>
      <c r="O130" s="701"/>
      <c r="P130" s="692"/>
      <c r="Q130" s="692"/>
      <c r="R130" s="143"/>
      <c r="S130" s="174">
        <f>S129</f>
        <v>0</v>
      </c>
    </row>
    <row r="131" spans="1:19" ht="15" customHeight="1" x14ac:dyDescent="0.25">
      <c r="A131" s="417"/>
      <c r="B131" s="418"/>
      <c r="C131" s="418"/>
      <c r="D131" s="418"/>
      <c r="E131" s="418"/>
      <c r="F131" s="418"/>
      <c r="G131" s="418"/>
      <c r="H131" s="418"/>
      <c r="I131" s="418"/>
      <c r="J131" s="418"/>
      <c r="K131" s="418"/>
      <c r="L131" s="418"/>
      <c r="M131" s="418"/>
      <c r="N131" s="418"/>
      <c r="O131" s="418"/>
      <c r="P131" s="418"/>
      <c r="Q131" s="418"/>
      <c r="R131" s="418"/>
      <c r="S131" s="419"/>
    </row>
    <row r="132" spans="1:19" ht="26.25" customHeight="1" x14ac:dyDescent="0.25">
      <c r="A132" s="474">
        <f>A51</f>
        <v>45292</v>
      </c>
      <c r="B132" s="475"/>
      <c r="C132" s="475"/>
      <c r="D132" s="475"/>
      <c r="E132" s="475"/>
      <c r="F132" s="475"/>
      <c r="G132" s="475"/>
      <c r="H132" s="475"/>
      <c r="I132" s="475"/>
      <c r="J132" s="475"/>
      <c r="K132" s="475"/>
      <c r="L132" s="475"/>
      <c r="M132" s="475"/>
      <c r="N132" s="475"/>
      <c r="O132" s="475"/>
      <c r="P132" s="475"/>
      <c r="Q132" s="475"/>
      <c r="R132" s="475"/>
      <c r="S132" s="163" t="s">
        <v>267</v>
      </c>
    </row>
  </sheetData>
  <mergeCells count="345">
    <mergeCell ref="A9:M9"/>
    <mergeCell ref="N9:S9"/>
    <mergeCell ref="A10:M10"/>
    <mergeCell ref="N10:S10"/>
    <mergeCell ref="A11:S11"/>
    <mergeCell ref="A12:S12"/>
    <mergeCell ref="E2:O7"/>
    <mergeCell ref="P3:S5"/>
    <mergeCell ref="P6:S7"/>
    <mergeCell ref="A8:D8"/>
    <mergeCell ref="E8:F8"/>
    <mergeCell ref="G8:S8"/>
    <mergeCell ref="B18:M18"/>
    <mergeCell ref="N18:Q18"/>
    <mergeCell ref="R18:S18"/>
    <mergeCell ref="A20:S20"/>
    <mergeCell ref="B21:G21"/>
    <mergeCell ref="H21:M21"/>
    <mergeCell ref="N21:Q21"/>
    <mergeCell ref="R21:S21"/>
    <mergeCell ref="A14:S14"/>
    <mergeCell ref="B15:M15"/>
    <mergeCell ref="N15:Q15"/>
    <mergeCell ref="B16:M16"/>
    <mergeCell ref="N16:Q16"/>
    <mergeCell ref="B17:M17"/>
    <mergeCell ref="N17:Q17"/>
    <mergeCell ref="A29:S29"/>
    <mergeCell ref="B31:D31"/>
    <mergeCell ref="E31:F31"/>
    <mergeCell ref="G31:I31"/>
    <mergeCell ref="J31:M31"/>
    <mergeCell ref="O31:Q31"/>
    <mergeCell ref="B22:G22"/>
    <mergeCell ref="H22:M22"/>
    <mergeCell ref="N22:Q22"/>
    <mergeCell ref="R22:S22"/>
    <mergeCell ref="B23:G23"/>
    <mergeCell ref="H23:M23"/>
    <mergeCell ref="N23:Q23"/>
    <mergeCell ref="R23:S23"/>
    <mergeCell ref="A26:S26"/>
    <mergeCell ref="B32:D32"/>
    <mergeCell ref="E32:F32"/>
    <mergeCell ref="G32:I32"/>
    <mergeCell ref="J32:M32"/>
    <mergeCell ref="O32:Q32"/>
    <mergeCell ref="B33:D33"/>
    <mergeCell ref="E33:F33"/>
    <mergeCell ref="G33:I33"/>
    <mergeCell ref="J33:M33"/>
    <mergeCell ref="O33:Q33"/>
    <mergeCell ref="B34:D34"/>
    <mergeCell ref="E34:F34"/>
    <mergeCell ref="G34:I34"/>
    <mergeCell ref="J34:M34"/>
    <mergeCell ref="O34:Q34"/>
    <mergeCell ref="B35:D35"/>
    <mergeCell ref="E35:F35"/>
    <mergeCell ref="G35:I35"/>
    <mergeCell ref="J35:M35"/>
    <mergeCell ref="O35:Q35"/>
    <mergeCell ref="B36:D36"/>
    <mergeCell ref="E36:F36"/>
    <mergeCell ref="G36:I36"/>
    <mergeCell ref="J36:M36"/>
    <mergeCell ref="O36:Q36"/>
    <mergeCell ref="B37:D37"/>
    <mergeCell ref="E37:F37"/>
    <mergeCell ref="G37:I37"/>
    <mergeCell ref="J37:M37"/>
    <mergeCell ref="O37:Q37"/>
    <mergeCell ref="B38:D38"/>
    <mergeCell ref="E38:F38"/>
    <mergeCell ref="G38:I38"/>
    <mergeCell ref="J38:M38"/>
    <mergeCell ref="O38:Q38"/>
    <mergeCell ref="B39:D39"/>
    <mergeCell ref="E39:F39"/>
    <mergeCell ref="G39:I39"/>
    <mergeCell ref="J39:M39"/>
    <mergeCell ref="O39:Q39"/>
    <mergeCell ref="B40:D40"/>
    <mergeCell ref="E40:F40"/>
    <mergeCell ref="G40:I40"/>
    <mergeCell ref="J40:M40"/>
    <mergeCell ref="O40:Q40"/>
    <mergeCell ref="B41:D41"/>
    <mergeCell ref="E41:F41"/>
    <mergeCell ref="G41:I41"/>
    <mergeCell ref="J41:M41"/>
    <mergeCell ref="O41:Q41"/>
    <mergeCell ref="B42:D42"/>
    <mergeCell ref="E42:F42"/>
    <mergeCell ref="G42:I42"/>
    <mergeCell ref="J42:M42"/>
    <mergeCell ref="O42:Q42"/>
    <mergeCell ref="B43:D43"/>
    <mergeCell ref="E43:F43"/>
    <mergeCell ref="G43:I43"/>
    <mergeCell ref="J43:M43"/>
    <mergeCell ref="O43:Q43"/>
    <mergeCell ref="B44:D44"/>
    <mergeCell ref="E44:F44"/>
    <mergeCell ref="G44:I44"/>
    <mergeCell ref="J44:M44"/>
    <mergeCell ref="O44:Q44"/>
    <mergeCell ref="B45:D45"/>
    <mergeCell ref="E45:F45"/>
    <mergeCell ref="G45:I45"/>
    <mergeCell ref="J45:M45"/>
    <mergeCell ref="O45:Q45"/>
    <mergeCell ref="B46:D46"/>
    <mergeCell ref="E46:F46"/>
    <mergeCell ref="G46:I46"/>
    <mergeCell ref="J46:M46"/>
    <mergeCell ref="O46:Q46"/>
    <mergeCell ref="B47:D47"/>
    <mergeCell ref="E47:F47"/>
    <mergeCell ref="G47:I47"/>
    <mergeCell ref="J47:M47"/>
    <mergeCell ref="O47:Q47"/>
    <mergeCell ref="A51:R51"/>
    <mergeCell ref="E61:O66"/>
    <mergeCell ref="P62:S64"/>
    <mergeCell ref="P65:S66"/>
    <mergeCell ref="A67:D67"/>
    <mergeCell ref="E67:F67"/>
    <mergeCell ref="G67:S67"/>
    <mergeCell ref="B48:D48"/>
    <mergeCell ref="E48:F48"/>
    <mergeCell ref="G48:I48"/>
    <mergeCell ref="J48:M48"/>
    <mergeCell ref="O48:Q48"/>
    <mergeCell ref="A50:S50"/>
    <mergeCell ref="O71:Q72"/>
    <mergeCell ref="R71:R72"/>
    <mergeCell ref="S71:S72"/>
    <mergeCell ref="B73:F73"/>
    <mergeCell ref="G73:I73"/>
    <mergeCell ref="J73:M73"/>
    <mergeCell ref="O73:Q73"/>
    <mergeCell ref="A68:M68"/>
    <mergeCell ref="N68:S68"/>
    <mergeCell ref="A69:M69"/>
    <mergeCell ref="N69:S69"/>
    <mergeCell ref="A70:S70"/>
    <mergeCell ref="A71:A72"/>
    <mergeCell ref="B71:F72"/>
    <mergeCell ref="G71:I72"/>
    <mergeCell ref="J71:M72"/>
    <mergeCell ref="N71:N72"/>
    <mergeCell ref="B76:F76"/>
    <mergeCell ref="G76:I76"/>
    <mergeCell ref="J76:M76"/>
    <mergeCell ref="O76:Q76"/>
    <mergeCell ref="B77:F77"/>
    <mergeCell ref="G77:I77"/>
    <mergeCell ref="J77:M77"/>
    <mergeCell ref="O77:Q77"/>
    <mergeCell ref="B74:F74"/>
    <mergeCell ref="G74:I74"/>
    <mergeCell ref="J74:M74"/>
    <mergeCell ref="O74:Q74"/>
    <mergeCell ref="B75:F75"/>
    <mergeCell ref="G75:I75"/>
    <mergeCell ref="J75:M75"/>
    <mergeCell ref="O75:Q75"/>
    <mergeCell ref="B80:F80"/>
    <mergeCell ref="G80:I80"/>
    <mergeCell ref="J80:M80"/>
    <mergeCell ref="O80:Q80"/>
    <mergeCell ref="B81:F81"/>
    <mergeCell ref="G81:I81"/>
    <mergeCell ref="J81:M81"/>
    <mergeCell ref="O81:Q81"/>
    <mergeCell ref="B78:F78"/>
    <mergeCell ref="G78:I78"/>
    <mergeCell ref="J78:M78"/>
    <mergeCell ref="O78:Q78"/>
    <mergeCell ref="B79:F79"/>
    <mergeCell ref="G79:I79"/>
    <mergeCell ref="J79:M79"/>
    <mergeCell ref="O79:Q79"/>
    <mergeCell ref="B84:F84"/>
    <mergeCell ref="G84:I84"/>
    <mergeCell ref="J84:M84"/>
    <mergeCell ref="O84:Q84"/>
    <mergeCell ref="B85:F85"/>
    <mergeCell ref="G85:I85"/>
    <mergeCell ref="J85:M85"/>
    <mergeCell ref="O85:Q85"/>
    <mergeCell ref="B82:F82"/>
    <mergeCell ref="G82:I82"/>
    <mergeCell ref="J82:M82"/>
    <mergeCell ref="O82:Q82"/>
    <mergeCell ref="B83:F83"/>
    <mergeCell ref="G83:I83"/>
    <mergeCell ref="J83:M83"/>
    <mergeCell ref="O83:Q83"/>
    <mergeCell ref="B88:F88"/>
    <mergeCell ref="G88:I88"/>
    <mergeCell ref="J88:M88"/>
    <mergeCell ref="O88:Q88"/>
    <mergeCell ref="B89:F89"/>
    <mergeCell ref="G89:I89"/>
    <mergeCell ref="J89:M89"/>
    <mergeCell ref="O89:Q89"/>
    <mergeCell ref="B86:F86"/>
    <mergeCell ref="G86:I86"/>
    <mergeCell ref="J86:M86"/>
    <mergeCell ref="O86:Q86"/>
    <mergeCell ref="B87:F87"/>
    <mergeCell ref="G87:I87"/>
    <mergeCell ref="J87:M87"/>
    <mergeCell ref="O87:Q87"/>
    <mergeCell ref="B92:F92"/>
    <mergeCell ref="G92:I92"/>
    <mergeCell ref="J92:M92"/>
    <mergeCell ref="O92:Q92"/>
    <mergeCell ref="B93:F93"/>
    <mergeCell ref="G93:L93"/>
    <mergeCell ref="O93:Q93"/>
    <mergeCell ref="B90:F90"/>
    <mergeCell ref="G90:I90"/>
    <mergeCell ref="J90:M90"/>
    <mergeCell ref="O90:Q90"/>
    <mergeCell ref="B91:F91"/>
    <mergeCell ref="G91:I91"/>
    <mergeCell ref="J91:M91"/>
    <mergeCell ref="O91:Q91"/>
    <mergeCell ref="A103:D103"/>
    <mergeCell ref="E103:F103"/>
    <mergeCell ref="G103:S103"/>
    <mergeCell ref="A104:M104"/>
    <mergeCell ref="N104:S104"/>
    <mergeCell ref="A105:M105"/>
    <mergeCell ref="N105:S105"/>
    <mergeCell ref="B94:F94"/>
    <mergeCell ref="G94:L94"/>
    <mergeCell ref="O94:Q94"/>
    <mergeCell ref="A95:S95"/>
    <mergeCell ref="A96:R96"/>
    <mergeCell ref="E97:O102"/>
    <mergeCell ref="P98:S100"/>
    <mergeCell ref="P101:S102"/>
    <mergeCell ref="B109:F109"/>
    <mergeCell ref="G109:I109"/>
    <mergeCell ref="J109:M109"/>
    <mergeCell ref="O109:Q109"/>
    <mergeCell ref="B110:F110"/>
    <mergeCell ref="G110:I110"/>
    <mergeCell ref="J110:M110"/>
    <mergeCell ref="O110:Q110"/>
    <mergeCell ref="A106:S106"/>
    <mergeCell ref="A107:A108"/>
    <mergeCell ref="B107:F108"/>
    <mergeCell ref="G107:I108"/>
    <mergeCell ref="J107:M108"/>
    <mergeCell ref="N107:N108"/>
    <mergeCell ref="O107:Q108"/>
    <mergeCell ref="R107:R108"/>
    <mergeCell ref="S107:S108"/>
    <mergeCell ref="B113:F113"/>
    <mergeCell ref="G113:I113"/>
    <mergeCell ref="J113:M113"/>
    <mergeCell ref="O113:Q113"/>
    <mergeCell ref="B114:F114"/>
    <mergeCell ref="G114:I114"/>
    <mergeCell ref="J114:M114"/>
    <mergeCell ref="O114:Q114"/>
    <mergeCell ref="B111:F111"/>
    <mergeCell ref="G111:I111"/>
    <mergeCell ref="J111:M111"/>
    <mergeCell ref="O111:Q111"/>
    <mergeCell ref="B112:F112"/>
    <mergeCell ref="G112:I112"/>
    <mergeCell ref="J112:M112"/>
    <mergeCell ref="O112:Q112"/>
    <mergeCell ref="B117:F117"/>
    <mergeCell ref="G117:I117"/>
    <mergeCell ref="J117:M117"/>
    <mergeCell ref="O117:Q117"/>
    <mergeCell ref="B118:F118"/>
    <mergeCell ref="G118:I118"/>
    <mergeCell ref="J118:M118"/>
    <mergeCell ref="O118:Q118"/>
    <mergeCell ref="B115:F115"/>
    <mergeCell ref="G115:I115"/>
    <mergeCell ref="J115:M115"/>
    <mergeCell ref="O115:Q115"/>
    <mergeCell ref="B116:F116"/>
    <mergeCell ref="G116:I116"/>
    <mergeCell ref="J116:M116"/>
    <mergeCell ref="O116:Q116"/>
    <mergeCell ref="B121:F121"/>
    <mergeCell ref="G121:I121"/>
    <mergeCell ref="J121:M121"/>
    <mergeCell ref="O121:Q121"/>
    <mergeCell ref="B122:F122"/>
    <mergeCell ref="G122:I122"/>
    <mergeCell ref="J122:M122"/>
    <mergeCell ref="O122:Q122"/>
    <mergeCell ref="B119:F119"/>
    <mergeCell ref="G119:I119"/>
    <mergeCell ref="J119:M119"/>
    <mergeCell ref="O119:Q119"/>
    <mergeCell ref="B120:F120"/>
    <mergeCell ref="G120:I120"/>
    <mergeCell ref="J120:M120"/>
    <mergeCell ref="O120:Q120"/>
    <mergeCell ref="J126:M126"/>
    <mergeCell ref="O126:Q126"/>
    <mergeCell ref="B123:F123"/>
    <mergeCell ref="G123:I123"/>
    <mergeCell ref="J123:M123"/>
    <mergeCell ref="O123:Q123"/>
    <mergeCell ref="B124:F124"/>
    <mergeCell ref="G124:I124"/>
    <mergeCell ref="J124:M124"/>
    <mergeCell ref="O124:Q124"/>
    <mergeCell ref="A13:S13"/>
    <mergeCell ref="A19:S19"/>
    <mergeCell ref="A131:S131"/>
    <mergeCell ref="A132:R132"/>
    <mergeCell ref="B129:F129"/>
    <mergeCell ref="G129:L129"/>
    <mergeCell ref="O129:Q129"/>
    <mergeCell ref="B130:F130"/>
    <mergeCell ref="G130:L130"/>
    <mergeCell ref="O130:Q130"/>
    <mergeCell ref="B127:F127"/>
    <mergeCell ref="G127:I127"/>
    <mergeCell ref="J127:M127"/>
    <mergeCell ref="O127:Q127"/>
    <mergeCell ref="B128:F128"/>
    <mergeCell ref="G128:I128"/>
    <mergeCell ref="J128:M128"/>
    <mergeCell ref="O128:Q128"/>
    <mergeCell ref="B125:F125"/>
    <mergeCell ref="G125:I125"/>
    <mergeCell ref="J125:M125"/>
    <mergeCell ref="O125:Q125"/>
    <mergeCell ref="B126:F126"/>
    <mergeCell ref="G126:I126"/>
  </mergeCells>
  <conditionalFormatting sqref="H22">
    <cfRule type="cellIs" dxfId="6" priority="10" operator="equal">
      <formula>0</formula>
    </cfRule>
  </conditionalFormatting>
  <conditionalFormatting sqref="H22:R23">
    <cfRule type="cellIs" dxfId="5" priority="6" operator="equal">
      <formula>0</formula>
    </cfRule>
  </conditionalFormatting>
  <conditionalFormatting sqref="N93:N94">
    <cfRule type="cellIs" dxfId="4" priority="1" operator="equal">
      <formula>0</formula>
    </cfRule>
  </conditionalFormatting>
  <conditionalFormatting sqref="N129:N130">
    <cfRule type="cellIs" dxfId="3" priority="4" operator="equal">
      <formula>0</formula>
    </cfRule>
  </conditionalFormatting>
  <conditionalFormatting sqref="R18:S18">
    <cfRule type="containsErrors" dxfId="2" priority="11" stopIfTrue="1">
      <formula>ISERROR(R18)</formula>
    </cfRule>
  </conditionalFormatting>
  <conditionalFormatting sqref="S93:S94">
    <cfRule type="cellIs" dxfId="1" priority="2" operator="equal">
      <formula>0</formula>
    </cfRule>
  </conditionalFormatting>
  <conditionalFormatting sqref="S129:S130">
    <cfRule type="cellIs" dxfId="0" priority="5" operator="equal">
      <formula>0</formula>
    </cfRule>
  </conditionalFormatting>
  <printOptions horizontalCentered="1"/>
  <pageMargins left="0.4" right="0.4" top="0.4" bottom="0.4" header="0" footer="0"/>
  <pageSetup scale="67" orientation="portrait" r:id="rId1"/>
  <rowBreaks count="2" manualBreakCount="2">
    <brk id="60" max="18" man="1"/>
    <brk id="96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0</xdr:col>
                    <xdr:colOff>171450</xdr:colOff>
                    <xdr:row>11</xdr:row>
                    <xdr:rowOff>0</xdr:rowOff>
                  </from>
                  <to>
                    <xdr:col>0</xdr:col>
                    <xdr:colOff>428625</xdr:colOff>
                    <xdr:row>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0</xdr:col>
                    <xdr:colOff>171450</xdr:colOff>
                    <xdr:row>11</xdr:row>
                    <xdr:rowOff>0</xdr:rowOff>
                  </from>
                  <to>
                    <xdr:col>0</xdr:col>
                    <xdr:colOff>428625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0000000}">
          <x14:formula1>
            <xm:f>'137.122 Schedule'!$I$5:$I$11</xm:f>
          </x14:formula1>
          <xm:sqref>O109:Q128 O73:Q92</xm:sqref>
        </x14:dataValidation>
        <x14:dataValidation type="list" allowBlank="1" showInputMessage="1" showErrorMessage="1" xr:uid="{00000000-0002-0000-0B00-000001000000}">
          <x14:formula1>
            <xm:f>'137.122 Schedule'!$A$5:$A$22</xm:f>
          </x14:formula1>
          <xm:sqref>J109:M128 J73:M92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66"/>
  <sheetViews>
    <sheetView topLeftCell="A4" zoomScaleNormal="100" zoomScaleSheetLayoutView="100" workbookViewId="0">
      <selection activeCell="F56" sqref="F56"/>
    </sheetView>
  </sheetViews>
  <sheetFormatPr defaultColWidth="9.140625" defaultRowHeight="15" customHeight="1" x14ac:dyDescent="0.25"/>
  <cols>
    <col min="1" max="1" width="10.7109375" style="111" customWidth="1"/>
    <col min="2" max="2" width="12.28515625" style="111" customWidth="1"/>
    <col min="3" max="3" width="11.85546875" style="111" bestFit="1" customWidth="1"/>
    <col min="4" max="4" width="11.5703125" style="111" customWidth="1"/>
    <col min="5" max="5" width="12.140625" style="111" bestFit="1" customWidth="1"/>
    <col min="6" max="6" width="9.5703125" style="111" bestFit="1" customWidth="1"/>
    <col min="7" max="7" width="10.5703125" style="111" customWidth="1"/>
    <col min="8" max="8" width="1.7109375" style="111" customWidth="1"/>
    <col min="9" max="9" width="11.28515625" style="111" customWidth="1"/>
    <col min="10" max="10" width="9.140625" style="111"/>
    <col min="11" max="11" width="14.140625" style="111" customWidth="1"/>
    <col min="12" max="12" width="8.5703125" style="111" customWidth="1"/>
    <col min="13" max="16384" width="9.140625" style="111"/>
  </cols>
  <sheetData>
    <row r="1" spans="1:10" ht="15.75" customHeight="1" x14ac:dyDescent="0.25">
      <c r="A1" s="175"/>
      <c r="B1" s="62"/>
      <c r="C1" s="144"/>
      <c r="D1" s="144"/>
      <c r="E1" s="146"/>
      <c r="F1" s="146"/>
      <c r="G1" s="145"/>
    </row>
    <row r="2" spans="1:10" ht="20.25" x14ac:dyDescent="0.3">
      <c r="A2" s="406" t="s">
        <v>97</v>
      </c>
      <c r="B2" s="407"/>
      <c r="C2" s="72">
        <f>'Schedule 18TE'!$E$103</f>
        <v>2026</v>
      </c>
      <c r="D2" s="779"/>
      <c r="E2" s="779"/>
      <c r="F2" s="779"/>
      <c r="G2" s="780"/>
    </row>
    <row r="3" spans="1:10" ht="18" customHeight="1" x14ac:dyDescent="0.25">
      <c r="A3" s="389"/>
      <c r="B3" s="390"/>
      <c r="C3" s="390"/>
      <c r="D3" s="390"/>
      <c r="E3" s="390"/>
      <c r="F3" s="390"/>
      <c r="G3" s="391"/>
    </row>
    <row r="4" spans="1:10" ht="33" customHeight="1" x14ac:dyDescent="0.25">
      <c r="A4" s="152" t="s">
        <v>246</v>
      </c>
      <c r="B4" s="148">
        <v>3</v>
      </c>
      <c r="C4" s="149">
        <v>5</v>
      </c>
      <c r="D4" s="149">
        <v>7</v>
      </c>
      <c r="E4" s="149">
        <v>10</v>
      </c>
      <c r="F4" s="176">
        <v>15</v>
      </c>
      <c r="G4" s="149">
        <v>20</v>
      </c>
      <c r="I4" s="177" t="s">
        <v>268</v>
      </c>
      <c r="J4" s="178" t="s">
        <v>269</v>
      </c>
    </row>
    <row r="5" spans="1:10" ht="30" customHeight="1" x14ac:dyDescent="0.25">
      <c r="A5" s="152"/>
      <c r="B5" s="148"/>
      <c r="C5" s="149"/>
      <c r="D5" s="179"/>
      <c r="E5" s="149"/>
      <c r="F5" s="176"/>
      <c r="G5" s="149"/>
      <c r="I5" s="167"/>
    </row>
    <row r="6" spans="1:10" ht="30" customHeight="1" x14ac:dyDescent="0.25">
      <c r="A6" s="155">
        <f>'Schedule 18TE'!$E$103-1</f>
        <v>2025</v>
      </c>
      <c r="B6" s="180">
        <v>0.75</v>
      </c>
      <c r="C6" s="180">
        <v>0.85</v>
      </c>
      <c r="D6" s="181">
        <v>0.89290000000000003</v>
      </c>
      <c r="E6" s="180">
        <v>0.92500000000000004</v>
      </c>
      <c r="F6" s="182">
        <v>0.95</v>
      </c>
      <c r="G6" s="182">
        <v>0.96250000000000002</v>
      </c>
      <c r="I6" s="183">
        <v>3</v>
      </c>
      <c r="J6" s="183">
        <v>2</v>
      </c>
    </row>
    <row r="7" spans="1:10" ht="30" customHeight="1" x14ac:dyDescent="0.25">
      <c r="A7" s="184">
        <f>'Schedule 18TE'!$E$103-2</f>
        <v>2024</v>
      </c>
      <c r="B7" s="185">
        <v>0.375</v>
      </c>
      <c r="C7" s="185">
        <v>0.59499999999999997</v>
      </c>
      <c r="D7" s="185">
        <v>0.7016</v>
      </c>
      <c r="E7" s="185">
        <v>0.78620000000000001</v>
      </c>
      <c r="F7" s="186">
        <v>0.85499999999999998</v>
      </c>
      <c r="G7" s="186">
        <v>0.89029999999999998</v>
      </c>
      <c r="I7" s="183">
        <v>5</v>
      </c>
      <c r="J7" s="183">
        <v>3</v>
      </c>
    </row>
    <row r="8" spans="1:10" ht="30" customHeight="1" x14ac:dyDescent="0.25">
      <c r="A8" s="155">
        <f>'Schedule 18TE'!$E$103-3</f>
        <v>2023</v>
      </c>
      <c r="B8" s="180">
        <v>0.125</v>
      </c>
      <c r="C8" s="180">
        <v>0.41649999999999998</v>
      </c>
      <c r="D8" s="180">
        <v>0.55130000000000001</v>
      </c>
      <c r="E8" s="180">
        <v>0.66830000000000001</v>
      </c>
      <c r="F8" s="182">
        <v>0.76949999999999996</v>
      </c>
      <c r="G8" s="182">
        <v>0.82350000000000001</v>
      </c>
      <c r="I8" s="183">
        <v>7</v>
      </c>
      <c r="J8" s="183">
        <v>4</v>
      </c>
    </row>
    <row r="9" spans="1:10" ht="30" customHeight="1" x14ac:dyDescent="0.25">
      <c r="A9" s="184">
        <f>'Schedule 18TE'!$E$103-4</f>
        <v>2022</v>
      </c>
      <c r="B9" s="185">
        <v>0.05</v>
      </c>
      <c r="C9" s="185">
        <v>0.24990000000000001</v>
      </c>
      <c r="D9" s="185">
        <v>0.42880000000000001</v>
      </c>
      <c r="E9" s="185">
        <v>0.56810000000000005</v>
      </c>
      <c r="F9" s="186">
        <v>0.6925</v>
      </c>
      <c r="G9" s="186">
        <v>0.76180000000000003</v>
      </c>
      <c r="I9" s="183">
        <v>10</v>
      </c>
      <c r="J9" s="183">
        <v>5</v>
      </c>
    </row>
    <row r="10" spans="1:10" ht="30" customHeight="1" x14ac:dyDescent="0.25">
      <c r="A10" s="155">
        <f>'Schedule 18TE'!$E$103-5</f>
        <v>2021</v>
      </c>
      <c r="B10" s="180">
        <v>0.05</v>
      </c>
      <c r="C10" s="187">
        <v>0.1</v>
      </c>
      <c r="D10" s="180">
        <v>0.30630000000000002</v>
      </c>
      <c r="E10" s="180">
        <v>0.48070000000000002</v>
      </c>
      <c r="F10" s="182">
        <v>0.62319999999999998</v>
      </c>
      <c r="G10" s="182">
        <v>0.7046</v>
      </c>
      <c r="I10" s="183">
        <v>15</v>
      </c>
      <c r="J10" s="183">
        <v>6</v>
      </c>
    </row>
    <row r="11" spans="1:10" ht="30" customHeight="1" x14ac:dyDescent="0.25">
      <c r="A11" s="184">
        <f>'Schedule 18TE'!$E$103-6</f>
        <v>2020</v>
      </c>
      <c r="B11" s="185">
        <v>0.05</v>
      </c>
      <c r="C11" s="188">
        <v>0.1</v>
      </c>
      <c r="D11" s="185">
        <v>0.18379999999999999</v>
      </c>
      <c r="E11" s="185">
        <v>0.39329999999999998</v>
      </c>
      <c r="F11" s="186">
        <v>0.56089999999999995</v>
      </c>
      <c r="G11" s="186">
        <v>0.65180000000000005</v>
      </c>
      <c r="I11" s="183">
        <v>20</v>
      </c>
      <c r="J11" s="183">
        <v>7</v>
      </c>
    </row>
    <row r="12" spans="1:10" ht="30" customHeight="1" x14ac:dyDescent="0.25">
      <c r="A12" s="155">
        <f>'Schedule 18TE'!$E$103-7</f>
        <v>2019</v>
      </c>
      <c r="B12" s="180">
        <v>0.05</v>
      </c>
      <c r="C12" s="187">
        <v>0.1</v>
      </c>
      <c r="D12" s="180">
        <v>0.1</v>
      </c>
      <c r="E12" s="180">
        <v>0.30590000000000001</v>
      </c>
      <c r="F12" s="182">
        <v>0.50190000000000001</v>
      </c>
      <c r="G12" s="182">
        <v>0.60289999999999999</v>
      </c>
    </row>
    <row r="13" spans="1:10" ht="30" customHeight="1" x14ac:dyDescent="0.25">
      <c r="A13" s="184">
        <f>'Schedule 18TE'!$E$103-8</f>
        <v>2018</v>
      </c>
      <c r="B13" s="185">
        <v>0.05</v>
      </c>
      <c r="C13" s="188">
        <v>0.1</v>
      </c>
      <c r="D13" s="185">
        <v>0.1</v>
      </c>
      <c r="E13" s="185">
        <v>0.2185</v>
      </c>
      <c r="F13" s="186">
        <v>0.44290000000000002</v>
      </c>
      <c r="G13" s="186">
        <v>0.55769999999999997</v>
      </c>
    </row>
    <row r="14" spans="1:10" ht="30.75" customHeight="1" x14ac:dyDescent="0.25">
      <c r="A14" s="155">
        <f>'Schedule 18TE'!$E$103-9</f>
        <v>2017</v>
      </c>
      <c r="B14" s="180">
        <v>0.05</v>
      </c>
      <c r="C14" s="187">
        <v>0.1</v>
      </c>
      <c r="D14" s="180">
        <v>0.1</v>
      </c>
      <c r="E14" s="180">
        <v>0.15</v>
      </c>
      <c r="F14" s="182">
        <v>0.38379999999999997</v>
      </c>
      <c r="G14" s="182">
        <v>0.5131</v>
      </c>
    </row>
    <row r="15" spans="1:10" ht="30" customHeight="1" x14ac:dyDescent="0.25">
      <c r="A15" s="184">
        <f>'Schedule 18TE'!$E$103-10</f>
        <v>2016</v>
      </c>
      <c r="B15" s="185">
        <v>0.05</v>
      </c>
      <c r="C15" s="188">
        <v>0.1</v>
      </c>
      <c r="D15" s="185">
        <v>0.1</v>
      </c>
      <c r="E15" s="185">
        <v>0.15</v>
      </c>
      <c r="F15" s="186">
        <v>0.32479999999999998</v>
      </c>
      <c r="G15" s="186">
        <v>0.46850000000000003</v>
      </c>
    </row>
    <row r="16" spans="1:10" ht="30" customHeight="1" x14ac:dyDescent="0.25">
      <c r="A16" s="155">
        <f>'Schedule 18TE'!$E$103-11</f>
        <v>2015</v>
      </c>
      <c r="B16" s="180">
        <v>0.05</v>
      </c>
      <c r="C16" s="187">
        <v>0.1</v>
      </c>
      <c r="D16" s="180">
        <v>0.1</v>
      </c>
      <c r="E16" s="180">
        <v>0.15</v>
      </c>
      <c r="F16" s="182">
        <v>0.26569999999999999</v>
      </c>
      <c r="G16" s="182">
        <v>0.42380000000000001</v>
      </c>
    </row>
    <row r="17" spans="1:7" ht="30" customHeight="1" x14ac:dyDescent="0.25">
      <c r="A17" s="184">
        <f>'Schedule 18TE'!$E$103-12</f>
        <v>2014</v>
      </c>
      <c r="B17" s="185">
        <v>0.05</v>
      </c>
      <c r="C17" s="188">
        <v>0.1</v>
      </c>
      <c r="D17" s="185">
        <v>0.1</v>
      </c>
      <c r="E17" s="185">
        <v>0.15</v>
      </c>
      <c r="F17" s="186">
        <v>0.20669999999999999</v>
      </c>
      <c r="G17" s="186">
        <v>0.37919999999999998</v>
      </c>
    </row>
    <row r="18" spans="1:7" ht="30" customHeight="1" x14ac:dyDescent="0.25">
      <c r="A18" s="155">
        <f>'Schedule 18TE'!$E$103-13</f>
        <v>2013</v>
      </c>
      <c r="B18" s="180">
        <v>0.05</v>
      </c>
      <c r="C18" s="187">
        <v>0.1</v>
      </c>
      <c r="D18" s="180">
        <v>0.1</v>
      </c>
      <c r="E18" s="180">
        <v>0.15</v>
      </c>
      <c r="F18" s="182">
        <v>0.15</v>
      </c>
      <c r="G18" s="182">
        <v>0.33460000000000001</v>
      </c>
    </row>
    <row r="19" spans="1:7" ht="30" customHeight="1" x14ac:dyDescent="0.25">
      <c r="A19" s="184">
        <f>'Schedule 18TE'!$E$103-14</f>
        <v>2012</v>
      </c>
      <c r="B19" s="185">
        <v>0.05</v>
      </c>
      <c r="C19" s="188">
        <v>0.1</v>
      </c>
      <c r="D19" s="185">
        <v>0.1</v>
      </c>
      <c r="E19" s="185">
        <v>0.15</v>
      </c>
      <c r="F19" s="186">
        <v>0.15</v>
      </c>
      <c r="G19" s="186">
        <v>0.28999999999999998</v>
      </c>
    </row>
    <row r="20" spans="1:7" ht="30" customHeight="1" x14ac:dyDescent="0.25">
      <c r="A20" s="155">
        <f>'Schedule 18TE'!$E$103-15</f>
        <v>2011</v>
      </c>
      <c r="B20" s="180">
        <v>0.05</v>
      </c>
      <c r="C20" s="187">
        <v>0.1</v>
      </c>
      <c r="D20" s="180">
        <v>0.1</v>
      </c>
      <c r="E20" s="180">
        <v>0.15</v>
      </c>
      <c r="F20" s="182">
        <v>0.15</v>
      </c>
      <c r="G20" s="182">
        <v>0.24540000000000001</v>
      </c>
    </row>
    <row r="21" spans="1:7" ht="30" customHeight="1" x14ac:dyDescent="0.25">
      <c r="A21" s="184">
        <f>'Schedule 18TE'!$E$103-16</f>
        <v>2010</v>
      </c>
      <c r="B21" s="185">
        <v>0.05</v>
      </c>
      <c r="C21" s="188">
        <v>0.1</v>
      </c>
      <c r="D21" s="185">
        <v>0.1</v>
      </c>
      <c r="E21" s="185">
        <v>0.15</v>
      </c>
      <c r="F21" s="186">
        <v>0.15</v>
      </c>
      <c r="G21" s="186">
        <v>0.20080000000000001</v>
      </c>
    </row>
    <row r="22" spans="1:7" ht="30" customHeight="1" x14ac:dyDescent="0.25">
      <c r="A22" s="151" t="s">
        <v>270</v>
      </c>
      <c r="B22" s="180">
        <v>0.05</v>
      </c>
      <c r="C22" s="187">
        <v>0.1</v>
      </c>
      <c r="D22" s="180">
        <v>0.1</v>
      </c>
      <c r="E22" s="180">
        <v>0.15</v>
      </c>
      <c r="F22" s="182">
        <v>0.15</v>
      </c>
      <c r="G22" s="182">
        <v>0.2</v>
      </c>
    </row>
    <row r="23" spans="1:7" ht="30" customHeight="1" x14ac:dyDescent="0.25">
      <c r="A23" s="147"/>
      <c r="B23" s="147"/>
      <c r="C23" s="147"/>
      <c r="D23" s="147"/>
      <c r="E23" s="147"/>
      <c r="F23" s="147"/>
      <c r="G23" s="147"/>
    </row>
    <row r="24" spans="1:7" ht="30" customHeight="1" x14ac:dyDescent="0.25">
      <c r="A24" s="147"/>
      <c r="B24" s="147"/>
      <c r="C24" s="147"/>
      <c r="D24" s="147"/>
      <c r="E24" s="147"/>
      <c r="F24" s="147"/>
      <c r="G24" s="147"/>
    </row>
    <row r="25" spans="1:7" ht="15" customHeight="1" x14ac:dyDescent="0.25">
      <c r="A25" s="147"/>
      <c r="B25" s="147"/>
      <c r="C25" s="147"/>
      <c r="D25" s="147"/>
      <c r="E25" s="147"/>
      <c r="F25" s="147"/>
      <c r="G25" s="147"/>
    </row>
    <row r="26" spans="1:7" ht="24" customHeight="1" x14ac:dyDescent="0.25"/>
    <row r="27" spans="1:7" ht="30" customHeight="1" x14ac:dyDescent="0.25"/>
    <row r="28" spans="1:7" ht="30" customHeight="1" x14ac:dyDescent="0.25"/>
    <row r="29" spans="1:7" ht="30.75" customHeight="1" x14ac:dyDescent="0.25"/>
    <row r="30" spans="1:7" ht="30" customHeight="1" x14ac:dyDescent="0.25"/>
    <row r="31" spans="1:7" ht="30" customHeight="1" x14ac:dyDescent="0.25"/>
    <row r="32" spans="1:7" ht="29.25" customHeight="1" x14ac:dyDescent="0.25"/>
    <row r="33" ht="30" customHeight="1" x14ac:dyDescent="0.25"/>
    <row r="34" ht="30" customHeight="1" x14ac:dyDescent="0.25"/>
    <row r="35" ht="30" customHeight="1" x14ac:dyDescent="0.25"/>
    <row r="37" ht="15.75" customHeight="1" x14ac:dyDescent="0.25"/>
    <row r="38" ht="15.75" customHeight="1" x14ac:dyDescent="0.25"/>
    <row r="39" ht="24" customHeight="1" x14ac:dyDescent="0.25"/>
    <row r="40" ht="23.25" customHeight="1" x14ac:dyDescent="0.25"/>
    <row r="41" ht="24" customHeight="1" x14ac:dyDescent="0.25"/>
    <row r="42" ht="24" customHeight="1" x14ac:dyDescent="0.25"/>
    <row r="43" ht="24" customHeight="1" x14ac:dyDescent="0.25"/>
    <row r="47" ht="20.25" customHeight="1" x14ac:dyDescent="0.25"/>
    <row r="48" ht="20.25" customHeight="1" x14ac:dyDescent="0.25"/>
    <row r="49" ht="20.25" customHeight="1" x14ac:dyDescent="0.25"/>
    <row r="50" ht="20.25" customHeight="1" x14ac:dyDescent="0.25"/>
    <row r="51" ht="20.25" customHeight="1" x14ac:dyDescent="0.25"/>
    <row r="53" ht="20.25" customHeight="1" x14ac:dyDescent="0.25"/>
    <row r="63" ht="20.25" customHeight="1" x14ac:dyDescent="0.25"/>
    <row r="64" ht="20.25" customHeight="1" x14ac:dyDescent="0.25"/>
    <row r="65" ht="25.5" customHeight="1" x14ac:dyDescent="0.25"/>
    <row r="66" ht="25.5" customHeight="1" x14ac:dyDescent="0.25"/>
  </sheetData>
  <mergeCells count="3">
    <mergeCell ref="A2:B2"/>
    <mergeCell ref="D2:G2"/>
    <mergeCell ref="A3:G3"/>
  </mergeCells>
  <printOptions horizontalCentered="1"/>
  <pageMargins left="0.25" right="0.25" top="0.25" bottom="0.25" header="0.3" footer="0.3"/>
  <pageSetup scale="71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4"/>
  <sheetViews>
    <sheetView topLeftCell="A4" workbookViewId="0">
      <selection activeCell="E24" sqref="E24"/>
    </sheetView>
  </sheetViews>
  <sheetFormatPr defaultRowHeight="15" x14ac:dyDescent="0.25"/>
  <cols>
    <col min="1" max="1" width="47.140625" bestFit="1" customWidth="1"/>
  </cols>
  <sheetData>
    <row r="1" spans="1:5" s="111" customFormat="1" x14ac:dyDescent="0.25"/>
    <row r="2" spans="1:5" s="111" customFormat="1" x14ac:dyDescent="0.25">
      <c r="A2" s="111" t="s">
        <v>309</v>
      </c>
      <c r="B2" s="111" t="s">
        <v>234</v>
      </c>
    </row>
    <row r="3" spans="1:5" s="191" customFormat="1" x14ac:dyDescent="0.25">
      <c r="A3" s="196" t="s">
        <v>287</v>
      </c>
      <c r="B3" s="197">
        <v>1070106</v>
      </c>
      <c r="D3" s="141"/>
      <c r="E3" s="142"/>
    </row>
    <row r="4" spans="1:5" s="195" customFormat="1" x14ac:dyDescent="0.25">
      <c r="A4" s="196" t="s">
        <v>314</v>
      </c>
      <c r="B4" s="197">
        <v>1070113</v>
      </c>
      <c r="D4" s="141"/>
      <c r="E4" s="142"/>
    </row>
    <row r="5" spans="1:5" x14ac:dyDescent="0.25">
      <c r="A5" s="196" t="s">
        <v>280</v>
      </c>
      <c r="B5" s="197">
        <v>1070100</v>
      </c>
      <c r="D5" s="141"/>
      <c r="E5" s="142"/>
    </row>
    <row r="6" spans="1:5" x14ac:dyDescent="0.25">
      <c r="A6" s="196" t="s">
        <v>211</v>
      </c>
      <c r="B6" s="197">
        <v>1070083</v>
      </c>
      <c r="D6" s="141"/>
      <c r="E6" s="142"/>
    </row>
    <row r="7" spans="1:5" s="111" customFormat="1" x14ac:dyDescent="0.25">
      <c r="A7" s="196" t="s">
        <v>212</v>
      </c>
      <c r="B7" s="197">
        <v>1070095</v>
      </c>
      <c r="D7" s="141"/>
      <c r="E7" s="142"/>
    </row>
    <row r="8" spans="1:5" x14ac:dyDescent="0.25">
      <c r="A8" s="196" t="s">
        <v>213</v>
      </c>
      <c r="B8" s="197">
        <v>1070086</v>
      </c>
      <c r="D8" s="141"/>
      <c r="E8" s="142"/>
    </row>
    <row r="9" spans="1:5" x14ac:dyDescent="0.25">
      <c r="A9" s="196" t="s">
        <v>214</v>
      </c>
      <c r="B9" s="197">
        <v>1070076</v>
      </c>
      <c r="D9" s="141"/>
      <c r="E9" s="142"/>
    </row>
    <row r="10" spans="1:5" x14ac:dyDescent="0.25">
      <c r="A10" s="196" t="s">
        <v>307</v>
      </c>
      <c r="B10" s="197">
        <v>1070109</v>
      </c>
      <c r="D10" s="141"/>
      <c r="E10" s="142"/>
    </row>
    <row r="11" spans="1:5" x14ac:dyDescent="0.25">
      <c r="A11" s="196" t="s">
        <v>315</v>
      </c>
      <c r="B11" s="197">
        <v>1070114</v>
      </c>
      <c r="D11" s="141"/>
      <c r="E11" s="142"/>
    </row>
    <row r="12" spans="1:5" x14ac:dyDescent="0.25">
      <c r="A12" s="196" t="s">
        <v>215</v>
      </c>
      <c r="B12" s="197">
        <v>1070089</v>
      </c>
      <c r="D12" s="141"/>
      <c r="E12" s="142"/>
    </row>
    <row r="13" spans="1:5" x14ac:dyDescent="0.25">
      <c r="A13" s="196" t="s">
        <v>323</v>
      </c>
      <c r="B13" s="197">
        <v>1070124</v>
      </c>
      <c r="D13" s="141"/>
      <c r="E13" s="142"/>
    </row>
    <row r="14" spans="1:5" s="195" customFormat="1" x14ac:dyDescent="0.25">
      <c r="A14" s="196" t="s">
        <v>216</v>
      </c>
      <c r="B14" s="197">
        <v>1070056</v>
      </c>
      <c r="D14" s="141"/>
      <c r="E14" s="142"/>
    </row>
    <row r="15" spans="1:5" x14ac:dyDescent="0.25">
      <c r="A15" s="196" t="s">
        <v>282</v>
      </c>
      <c r="B15" s="197">
        <v>1070103</v>
      </c>
      <c r="D15" s="141"/>
      <c r="E15" s="142"/>
    </row>
    <row r="16" spans="1:5" x14ac:dyDescent="0.25">
      <c r="A16" s="196" t="s">
        <v>217</v>
      </c>
      <c r="B16" s="197">
        <v>1070031</v>
      </c>
      <c r="D16" s="141"/>
      <c r="E16" s="142"/>
    </row>
    <row r="17" spans="1:5" x14ac:dyDescent="0.25">
      <c r="A17" s="196" t="s">
        <v>218</v>
      </c>
      <c r="B17" s="197">
        <v>1070090</v>
      </c>
      <c r="D17" s="141"/>
      <c r="E17" s="142"/>
    </row>
    <row r="18" spans="1:5" x14ac:dyDescent="0.25">
      <c r="A18" s="196" t="s">
        <v>219</v>
      </c>
      <c r="B18" s="197">
        <v>1070097</v>
      </c>
      <c r="D18" s="141"/>
      <c r="E18" s="142"/>
    </row>
    <row r="19" spans="1:5" x14ac:dyDescent="0.25">
      <c r="A19" s="196" t="s">
        <v>311</v>
      </c>
      <c r="B19" s="197">
        <v>1070111</v>
      </c>
      <c r="D19" s="141"/>
      <c r="E19" s="142"/>
    </row>
    <row r="20" spans="1:5" x14ac:dyDescent="0.25">
      <c r="A20" s="196" t="s">
        <v>312</v>
      </c>
      <c r="B20" s="197">
        <v>1070107</v>
      </c>
      <c r="D20" s="141"/>
      <c r="E20" s="142"/>
    </row>
    <row r="21" spans="1:5" x14ac:dyDescent="0.25">
      <c r="A21" s="196" t="s">
        <v>320</v>
      </c>
      <c r="B21" s="197">
        <v>1070120</v>
      </c>
      <c r="D21" s="141"/>
      <c r="E21" s="142"/>
    </row>
    <row r="22" spans="1:5" x14ac:dyDescent="0.25">
      <c r="A22" s="196" t="s">
        <v>283</v>
      </c>
      <c r="B22" s="197">
        <v>1070104</v>
      </c>
      <c r="D22" s="141"/>
      <c r="E22" s="142"/>
    </row>
    <row r="23" spans="1:5" x14ac:dyDescent="0.25">
      <c r="A23" s="196" t="s">
        <v>220</v>
      </c>
      <c r="B23" s="197">
        <v>1070098</v>
      </c>
      <c r="D23" s="141"/>
      <c r="E23" s="142"/>
    </row>
    <row r="24" spans="1:5" x14ac:dyDescent="0.25">
      <c r="A24" s="196" t="s">
        <v>318</v>
      </c>
      <c r="B24" s="197">
        <v>1070117</v>
      </c>
      <c r="D24" s="141"/>
      <c r="E24" s="142"/>
    </row>
    <row r="25" spans="1:5" s="193" customFormat="1" x14ac:dyDescent="0.25">
      <c r="A25" s="196" t="s">
        <v>221</v>
      </c>
      <c r="B25" s="197">
        <v>1070094</v>
      </c>
      <c r="D25" s="141"/>
      <c r="E25" s="142"/>
    </row>
    <row r="26" spans="1:5" x14ac:dyDescent="0.25">
      <c r="A26" s="196" t="s">
        <v>222</v>
      </c>
      <c r="B26" s="197">
        <v>1070079</v>
      </c>
      <c r="D26" s="141"/>
      <c r="E26" s="142"/>
    </row>
    <row r="27" spans="1:5" s="111" customFormat="1" x14ac:dyDescent="0.25">
      <c r="A27" s="196" t="s">
        <v>223</v>
      </c>
      <c r="B27" s="197">
        <v>1070096</v>
      </c>
      <c r="D27" s="141"/>
      <c r="E27" s="142"/>
    </row>
    <row r="28" spans="1:5" x14ac:dyDescent="0.25">
      <c r="A28" s="196" t="s">
        <v>310</v>
      </c>
      <c r="B28" s="197">
        <v>1070022</v>
      </c>
      <c r="D28" s="141"/>
      <c r="E28" s="142"/>
    </row>
    <row r="29" spans="1:5" x14ac:dyDescent="0.25">
      <c r="A29" s="196" t="s">
        <v>224</v>
      </c>
      <c r="B29" s="197">
        <v>1070036</v>
      </c>
      <c r="D29" s="141"/>
      <c r="E29" s="142"/>
    </row>
    <row r="30" spans="1:5" x14ac:dyDescent="0.25">
      <c r="A30" s="196" t="s">
        <v>225</v>
      </c>
      <c r="B30" s="197">
        <v>1070049</v>
      </c>
      <c r="D30" s="141"/>
      <c r="E30" s="142"/>
    </row>
    <row r="31" spans="1:5" x14ac:dyDescent="0.25">
      <c r="A31" s="196" t="s">
        <v>319</v>
      </c>
      <c r="B31" s="197">
        <v>1070119</v>
      </c>
      <c r="D31" s="141"/>
      <c r="E31" s="142"/>
    </row>
    <row r="32" spans="1:5" x14ac:dyDescent="0.25">
      <c r="A32" s="196" t="s">
        <v>285</v>
      </c>
      <c r="B32" s="197">
        <v>1070099</v>
      </c>
      <c r="D32" s="141"/>
      <c r="E32" s="142"/>
    </row>
    <row r="33" spans="1:5" x14ac:dyDescent="0.25">
      <c r="A33" s="196" t="s">
        <v>226</v>
      </c>
      <c r="B33" s="197">
        <v>1070058</v>
      </c>
      <c r="D33" s="141"/>
      <c r="E33" s="142"/>
    </row>
    <row r="34" spans="1:5" x14ac:dyDescent="0.25">
      <c r="A34" s="196" t="s">
        <v>227</v>
      </c>
      <c r="B34" s="197">
        <v>1070092</v>
      </c>
      <c r="D34" s="141"/>
      <c r="E34" s="142"/>
    </row>
    <row r="35" spans="1:5" s="194" customFormat="1" x14ac:dyDescent="0.25">
      <c r="A35" s="196" t="s">
        <v>326</v>
      </c>
      <c r="B35" s="197">
        <v>1070125</v>
      </c>
      <c r="D35" s="141"/>
      <c r="E35" s="142"/>
    </row>
    <row r="36" spans="1:5" x14ac:dyDescent="0.25">
      <c r="A36" s="196" t="s">
        <v>322</v>
      </c>
      <c r="B36" s="197">
        <v>1070123</v>
      </c>
      <c r="D36" s="141"/>
      <c r="E36" s="142"/>
    </row>
    <row r="37" spans="1:5" s="111" customFormat="1" x14ac:dyDescent="0.25">
      <c r="A37" s="196" t="s">
        <v>317</v>
      </c>
      <c r="B37" s="197">
        <v>1070116</v>
      </c>
      <c r="D37" s="141"/>
      <c r="E37" s="142"/>
    </row>
    <row r="38" spans="1:5" s="195" customFormat="1" x14ac:dyDescent="0.25">
      <c r="A38" s="196" t="s">
        <v>284</v>
      </c>
      <c r="B38" s="197">
        <v>1070102</v>
      </c>
      <c r="D38" s="141"/>
      <c r="E38" s="142"/>
    </row>
    <row r="39" spans="1:5" x14ac:dyDescent="0.25">
      <c r="A39" s="196" t="s">
        <v>281</v>
      </c>
      <c r="B39" s="197">
        <v>1070101</v>
      </c>
      <c r="D39" s="141"/>
      <c r="E39" s="142"/>
    </row>
    <row r="40" spans="1:5" s="195" customFormat="1" x14ac:dyDescent="0.25">
      <c r="A40" s="196" t="s">
        <v>321</v>
      </c>
      <c r="B40" s="197">
        <v>1070121</v>
      </c>
      <c r="D40" s="141"/>
      <c r="E40" s="142"/>
    </row>
    <row r="41" spans="1:5" x14ac:dyDescent="0.25">
      <c r="A41" s="196" t="s">
        <v>228</v>
      </c>
      <c r="B41" s="197">
        <v>1070077</v>
      </c>
      <c r="D41" s="141"/>
      <c r="E41" s="142"/>
    </row>
    <row r="42" spans="1:5" s="195" customFormat="1" x14ac:dyDescent="0.25">
      <c r="A42" s="196" t="s">
        <v>229</v>
      </c>
      <c r="B42" s="197">
        <v>1070085</v>
      </c>
      <c r="D42" s="141"/>
      <c r="E42" s="142"/>
    </row>
    <row r="43" spans="1:5" x14ac:dyDescent="0.25">
      <c r="A43" s="196" t="s">
        <v>313</v>
      </c>
      <c r="B43" s="197">
        <v>1070112</v>
      </c>
      <c r="D43" s="141"/>
      <c r="E43" s="142"/>
    </row>
    <row r="44" spans="1:5" x14ac:dyDescent="0.25">
      <c r="A44" s="196" t="s">
        <v>316</v>
      </c>
      <c r="B44" s="197">
        <v>1070115</v>
      </c>
      <c r="D44" s="141"/>
      <c r="E44" s="142"/>
    </row>
    <row r="45" spans="1:5" x14ac:dyDescent="0.25">
      <c r="A45" s="196" t="s">
        <v>286</v>
      </c>
      <c r="B45" s="197">
        <v>1070105</v>
      </c>
      <c r="D45" s="141"/>
      <c r="E45" s="142"/>
    </row>
    <row r="46" spans="1:5" x14ac:dyDescent="0.25">
      <c r="A46" s="196" t="s">
        <v>230</v>
      </c>
      <c r="B46" s="197">
        <v>1070088</v>
      </c>
      <c r="D46" s="141"/>
      <c r="E46" s="142"/>
    </row>
    <row r="47" spans="1:5" x14ac:dyDescent="0.25">
      <c r="A47" s="196" t="s">
        <v>308</v>
      </c>
      <c r="B47" s="197">
        <v>1070110</v>
      </c>
      <c r="D47" s="141"/>
      <c r="E47" s="142"/>
    </row>
    <row r="48" spans="1:5" x14ac:dyDescent="0.25">
      <c r="A48" s="196" t="s">
        <v>231</v>
      </c>
      <c r="B48" s="197">
        <v>1070093</v>
      </c>
    </row>
    <row r="49" spans="1:2" x14ac:dyDescent="0.25">
      <c r="A49" s="196" t="s">
        <v>232</v>
      </c>
      <c r="B49" s="197">
        <v>1070082</v>
      </c>
    </row>
    <row r="50" spans="1:2" x14ac:dyDescent="0.25">
      <c r="A50" s="196" t="s">
        <v>233</v>
      </c>
      <c r="B50" s="197">
        <v>1070084</v>
      </c>
    </row>
    <row r="51" spans="1:2" x14ac:dyDescent="0.25">
      <c r="A51" s="196"/>
      <c r="B51" s="197"/>
    </row>
    <row r="52" spans="1:2" s="195" customFormat="1" x14ac:dyDescent="0.25">
      <c r="A52" s="196"/>
      <c r="B52" s="197"/>
    </row>
    <row r="53" spans="1:2" x14ac:dyDescent="0.25">
      <c r="A53" s="196"/>
      <c r="B53" s="197"/>
    </row>
    <row r="54" spans="1:2" x14ac:dyDescent="0.25">
      <c r="A54" s="196"/>
      <c r="B54" s="197"/>
    </row>
    <row r="55" spans="1:2" x14ac:dyDescent="0.25">
      <c r="A55" s="196"/>
      <c r="B55" s="197"/>
    </row>
    <row r="56" spans="1:2" x14ac:dyDescent="0.25">
      <c r="A56" s="141"/>
      <c r="B56" s="142"/>
    </row>
    <row r="57" spans="1:2" x14ac:dyDescent="0.25">
      <c r="A57" s="141"/>
      <c r="B57" s="142"/>
    </row>
    <row r="58" spans="1:2" x14ac:dyDescent="0.25">
      <c r="A58" s="141"/>
      <c r="B58" s="142"/>
    </row>
    <row r="59" spans="1:2" x14ac:dyDescent="0.25">
      <c r="A59" s="141"/>
      <c r="B59" s="142"/>
    </row>
    <row r="60" spans="1:2" x14ac:dyDescent="0.25">
      <c r="A60" s="141"/>
      <c r="B60" s="142"/>
    </row>
    <row r="61" spans="1:2" s="111" customFormat="1" x14ac:dyDescent="0.25">
      <c r="A61" s="141"/>
      <c r="B61" s="142"/>
    </row>
    <row r="62" spans="1:2" x14ac:dyDescent="0.25">
      <c r="A62" s="141"/>
      <c r="B62" s="142"/>
    </row>
    <row r="63" spans="1:2" x14ac:dyDescent="0.25">
      <c r="A63" s="141"/>
      <c r="B63" s="142"/>
    </row>
    <row r="64" spans="1:2" x14ac:dyDescent="0.25">
      <c r="A64" s="141"/>
      <c r="B64" s="142"/>
    </row>
    <row r="65" spans="1:2" x14ac:dyDescent="0.25">
      <c r="A65" s="141"/>
      <c r="B65" s="142"/>
    </row>
    <row r="66" spans="1:2" x14ac:dyDescent="0.25">
      <c r="A66" s="141"/>
      <c r="B66" s="142"/>
    </row>
    <row r="67" spans="1:2" x14ac:dyDescent="0.25">
      <c r="A67" s="141"/>
      <c r="B67" s="142"/>
    </row>
    <row r="68" spans="1:2" x14ac:dyDescent="0.25">
      <c r="A68" s="141"/>
      <c r="B68" s="142"/>
    </row>
    <row r="69" spans="1:2" x14ac:dyDescent="0.25">
      <c r="A69" s="141"/>
      <c r="B69" s="142"/>
    </row>
    <row r="70" spans="1:2" x14ac:dyDescent="0.25">
      <c r="A70" s="141"/>
      <c r="B70" s="142"/>
    </row>
    <row r="71" spans="1:2" x14ac:dyDescent="0.25">
      <c r="A71" s="141"/>
      <c r="B71" s="142"/>
    </row>
    <row r="72" spans="1:2" x14ac:dyDescent="0.25">
      <c r="A72" s="141"/>
      <c r="B72" s="142"/>
    </row>
    <row r="73" spans="1:2" s="111" customFormat="1" x14ac:dyDescent="0.25">
      <c r="A73" s="141"/>
      <c r="B73" s="142"/>
    </row>
    <row r="74" spans="1:2" x14ac:dyDescent="0.25">
      <c r="A74" s="141"/>
      <c r="B74" s="142"/>
    </row>
    <row r="75" spans="1:2" s="111" customFormat="1" x14ac:dyDescent="0.25">
      <c r="A75" s="141"/>
      <c r="B75" s="142"/>
    </row>
    <row r="76" spans="1:2" x14ac:dyDescent="0.25">
      <c r="A76" s="141"/>
      <c r="B76" s="142"/>
    </row>
    <row r="77" spans="1:2" x14ac:dyDescent="0.25">
      <c r="A77" s="141"/>
      <c r="B77" s="142"/>
    </row>
    <row r="78" spans="1:2" x14ac:dyDescent="0.25">
      <c r="A78" s="141"/>
      <c r="B78" s="142"/>
    </row>
    <row r="79" spans="1:2" x14ac:dyDescent="0.25">
      <c r="A79" s="141"/>
      <c r="B79" s="142"/>
    </row>
    <row r="80" spans="1:2" x14ac:dyDescent="0.25">
      <c r="A80" s="141"/>
      <c r="B80" s="142"/>
    </row>
    <row r="81" spans="1:2" x14ac:dyDescent="0.25">
      <c r="A81" s="141"/>
      <c r="B81" s="142"/>
    </row>
    <row r="82" spans="1:2" x14ac:dyDescent="0.25">
      <c r="A82" s="141"/>
      <c r="B82" s="142"/>
    </row>
    <row r="83" spans="1:2" x14ac:dyDescent="0.25">
      <c r="A83" s="141"/>
      <c r="B83" s="142"/>
    </row>
    <row r="84" spans="1:2" x14ac:dyDescent="0.25">
      <c r="A84" s="141"/>
      <c r="B84" s="142"/>
    </row>
    <row r="85" spans="1:2" x14ac:dyDescent="0.25">
      <c r="A85" s="141"/>
      <c r="B85" s="142"/>
    </row>
    <row r="86" spans="1:2" x14ac:dyDescent="0.25">
      <c r="A86" s="141"/>
      <c r="B86" s="142"/>
    </row>
    <row r="87" spans="1:2" s="111" customFormat="1" x14ac:dyDescent="0.25">
      <c r="A87" s="141"/>
      <c r="B87" s="142"/>
    </row>
    <row r="88" spans="1:2" s="111" customFormat="1" x14ac:dyDescent="0.25">
      <c r="A88" s="141"/>
      <c r="B88" s="142"/>
    </row>
    <row r="89" spans="1:2" x14ac:dyDescent="0.25">
      <c r="A89" s="141"/>
      <c r="B89" s="142"/>
    </row>
    <row r="90" spans="1:2" x14ac:dyDescent="0.25">
      <c r="A90" s="141"/>
      <c r="B90" s="142"/>
    </row>
    <row r="91" spans="1:2" x14ac:dyDescent="0.25">
      <c r="A91" s="141"/>
      <c r="B91" s="142"/>
    </row>
    <row r="92" spans="1:2" x14ac:dyDescent="0.25">
      <c r="A92" s="141"/>
      <c r="B92" s="142"/>
    </row>
    <row r="93" spans="1:2" x14ac:dyDescent="0.25">
      <c r="A93" s="141"/>
      <c r="B93" s="142"/>
    </row>
    <row r="94" spans="1:2" x14ac:dyDescent="0.25">
      <c r="A94" s="141"/>
      <c r="B94" s="142"/>
    </row>
  </sheetData>
  <sortState xmlns:xlrd2="http://schemas.microsoft.com/office/spreadsheetml/2017/richdata2" ref="A3:B50">
    <sortCondition ref="A3:A5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7"/>
  <sheetViews>
    <sheetView showGridLines="0" zoomScaleNormal="100" workbookViewId="0">
      <selection activeCell="A47" sqref="A47:BX88"/>
    </sheetView>
  </sheetViews>
  <sheetFormatPr defaultColWidth="0" defaultRowHeight="15" customHeight="1" zeroHeight="1" x14ac:dyDescent="0.25"/>
  <cols>
    <col min="1" max="1" width="6.7109375" style="61" customWidth="1"/>
    <col min="2" max="2" width="5.7109375" style="61" customWidth="1"/>
    <col min="3" max="3" width="4.7109375" style="61" customWidth="1"/>
    <col min="4" max="4" width="3.5703125" style="61" customWidth="1"/>
    <col min="5" max="5" width="15.7109375" style="61" customWidth="1"/>
    <col min="6" max="7" width="3.7109375" style="61" customWidth="1"/>
    <col min="8" max="8" width="8.7109375" style="61" customWidth="1"/>
    <col min="9" max="9" width="4.7109375" style="61" customWidth="1"/>
    <col min="10" max="12" width="3.7109375" style="61" customWidth="1"/>
    <col min="13" max="13" width="15.7109375" style="61" customWidth="1"/>
    <col min="14" max="14" width="5.7109375" style="61" customWidth="1"/>
    <col min="15" max="15" width="4.7109375" style="61" customWidth="1"/>
    <col min="16" max="16" width="6.7109375" style="61" customWidth="1"/>
    <col min="17" max="18" width="15.7109375" style="61" customWidth="1"/>
    <col min="19" max="19" width="2.140625" style="61" customWidth="1"/>
    <col min="20" max="16384" width="0" style="61" hidden="1"/>
  </cols>
  <sheetData>
    <row r="1" spans="1:18" ht="15" customHeight="1" x14ac:dyDescent="0.25">
      <c r="E1" s="112"/>
      <c r="F1" s="112"/>
      <c r="G1" s="112"/>
      <c r="H1" s="112"/>
      <c r="I1" s="112"/>
      <c r="J1" s="112"/>
      <c r="K1" s="112"/>
      <c r="L1" s="112"/>
      <c r="M1" s="113"/>
      <c r="N1" s="113"/>
      <c r="O1" s="113"/>
      <c r="P1" s="113"/>
      <c r="Q1" s="113"/>
      <c r="R1" s="113"/>
    </row>
    <row r="2" spans="1:18" ht="20.25" x14ac:dyDescent="0.25">
      <c r="A2" s="66"/>
      <c r="B2" s="67"/>
      <c r="C2" s="67"/>
      <c r="D2" s="67"/>
      <c r="E2" s="399" t="s">
        <v>98</v>
      </c>
      <c r="F2" s="400"/>
      <c r="G2" s="400"/>
      <c r="H2" s="400"/>
      <c r="I2" s="400"/>
      <c r="J2" s="400"/>
      <c r="K2" s="400"/>
      <c r="L2" s="400"/>
      <c r="M2" s="400"/>
      <c r="N2" s="400"/>
      <c r="O2" s="73"/>
      <c r="P2" s="73"/>
      <c r="Q2" s="73"/>
      <c r="R2" s="74"/>
    </row>
    <row r="3" spans="1:18" ht="22.5" customHeight="1" x14ac:dyDescent="0.25">
      <c r="A3" s="68"/>
      <c r="B3" s="69"/>
      <c r="C3" s="69"/>
      <c r="D3" s="69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3" t="s">
        <v>172</v>
      </c>
      <c r="P3" s="403"/>
      <c r="Q3" s="403"/>
      <c r="R3" s="404"/>
    </row>
    <row r="4" spans="1:18" ht="15" customHeight="1" x14ac:dyDescent="0.25">
      <c r="A4" s="68"/>
      <c r="B4" s="69"/>
      <c r="C4" s="69"/>
      <c r="D4" s="69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5"/>
      <c r="P4" s="405"/>
      <c r="Q4" s="405"/>
      <c r="R4" s="404"/>
    </row>
    <row r="5" spans="1:18" ht="15" customHeight="1" x14ac:dyDescent="0.25">
      <c r="A5" s="68"/>
      <c r="B5" s="69"/>
      <c r="C5" s="69"/>
      <c r="D5" s="69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5"/>
      <c r="P5" s="405"/>
      <c r="Q5" s="405"/>
      <c r="R5" s="404"/>
    </row>
    <row r="6" spans="1:18" ht="15" customHeight="1" x14ac:dyDescent="0.25">
      <c r="A6" s="68"/>
      <c r="B6" s="69"/>
      <c r="C6" s="70" t="s">
        <v>96</v>
      </c>
      <c r="D6" s="7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3"/>
      <c r="P6" s="403"/>
      <c r="Q6" s="403"/>
      <c r="R6" s="404"/>
    </row>
    <row r="7" spans="1:18" ht="15.75" customHeight="1" x14ac:dyDescent="0.25">
      <c r="A7" s="68"/>
      <c r="B7" s="62"/>
      <c r="C7" s="62"/>
      <c r="D7" s="6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5"/>
      <c r="P7" s="405"/>
      <c r="Q7" s="405"/>
      <c r="R7" s="404"/>
    </row>
    <row r="8" spans="1:18" ht="21" x14ac:dyDescent="0.35">
      <c r="A8" s="406" t="s">
        <v>97</v>
      </c>
      <c r="B8" s="407"/>
      <c r="C8" s="407"/>
      <c r="D8" s="407"/>
      <c r="E8" s="189">
        <f>'Missouri Cover'!$BP$2</f>
        <v>2026</v>
      </c>
      <c r="F8" s="408" t="s">
        <v>173</v>
      </c>
      <c r="G8" s="409"/>
      <c r="H8" s="409"/>
      <c r="I8" s="409"/>
      <c r="J8" s="409"/>
      <c r="K8" s="409"/>
      <c r="L8" s="409"/>
      <c r="M8" s="409"/>
      <c r="N8" s="409"/>
      <c r="O8" s="409"/>
      <c r="P8" s="409"/>
      <c r="Q8" s="409"/>
      <c r="R8" s="410"/>
    </row>
    <row r="9" spans="1:18" ht="18" customHeight="1" x14ac:dyDescent="0.25">
      <c r="A9" s="394" t="s">
        <v>1</v>
      </c>
      <c r="B9" s="395"/>
      <c r="C9" s="395"/>
      <c r="D9" s="395"/>
      <c r="E9" s="395"/>
      <c r="F9" s="395"/>
      <c r="G9" s="396"/>
      <c r="H9" s="396"/>
      <c r="I9" s="395"/>
      <c r="J9" s="395"/>
      <c r="K9" s="395"/>
      <c r="L9" s="397"/>
      <c r="M9" s="398" t="s">
        <v>0</v>
      </c>
      <c r="N9" s="224"/>
      <c r="O9" s="224"/>
      <c r="P9" s="224"/>
      <c r="Q9" s="224"/>
      <c r="R9" s="225"/>
    </row>
    <row r="10" spans="1:18" ht="30" customHeight="1" x14ac:dyDescent="0.25">
      <c r="A10" s="385" t="str">
        <f>IF('Missouri Cover'!$H$38="","",'Missouri Cover'!$H$38)</f>
        <v/>
      </c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7"/>
      <c r="M10" s="388" t="str">
        <f>'Missouri Cover'!$AM$38</f>
        <v/>
      </c>
      <c r="N10" s="330"/>
      <c r="O10" s="330"/>
      <c r="P10" s="330"/>
      <c r="Q10" s="330"/>
      <c r="R10" s="332"/>
    </row>
    <row r="11" spans="1:18" ht="18" customHeight="1" x14ac:dyDescent="0.25">
      <c r="A11" s="389"/>
      <c r="B11" s="390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1"/>
    </row>
    <row r="12" spans="1:18" ht="18.75" x14ac:dyDescent="0.25">
      <c r="A12" s="283" t="s">
        <v>174</v>
      </c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5"/>
    </row>
    <row r="13" spans="1:18" ht="18" customHeight="1" x14ac:dyDescent="0.25">
      <c r="A13" s="114"/>
      <c r="B13" s="382" t="s">
        <v>175</v>
      </c>
      <c r="C13" s="383"/>
      <c r="D13" s="383"/>
      <c r="E13" s="383"/>
      <c r="F13" s="383"/>
      <c r="G13" s="383"/>
      <c r="H13" s="383"/>
      <c r="I13" s="383"/>
      <c r="J13" s="384"/>
      <c r="K13" s="392"/>
      <c r="L13" s="393"/>
      <c r="M13" s="382" t="s">
        <v>176</v>
      </c>
      <c r="N13" s="383"/>
      <c r="O13" s="383"/>
      <c r="P13" s="383"/>
      <c r="Q13" s="383"/>
      <c r="R13" s="384"/>
    </row>
    <row r="14" spans="1:18" ht="18" customHeight="1" x14ac:dyDescent="0.25">
      <c r="A14" s="115"/>
      <c r="B14" s="382" t="s">
        <v>177</v>
      </c>
      <c r="C14" s="383"/>
      <c r="D14" s="383"/>
      <c r="E14" s="383"/>
      <c r="F14" s="383"/>
      <c r="G14" s="383"/>
      <c r="H14" s="383"/>
      <c r="I14" s="383"/>
      <c r="J14" s="384"/>
      <c r="K14" s="371"/>
      <c r="L14" s="372"/>
      <c r="M14" s="382" t="s">
        <v>178</v>
      </c>
      <c r="N14" s="383"/>
      <c r="O14" s="383"/>
      <c r="P14" s="383"/>
      <c r="Q14" s="383"/>
      <c r="R14" s="384"/>
    </row>
    <row r="15" spans="1:18" ht="18" customHeight="1" x14ac:dyDescent="0.25">
      <c r="A15" s="115"/>
      <c r="B15" s="382" t="s">
        <v>179</v>
      </c>
      <c r="C15" s="383"/>
      <c r="D15" s="383"/>
      <c r="E15" s="383"/>
      <c r="F15" s="383"/>
      <c r="G15" s="383"/>
      <c r="H15" s="383"/>
      <c r="I15" s="383"/>
      <c r="J15" s="384"/>
      <c r="K15" s="371"/>
      <c r="L15" s="372"/>
      <c r="M15" s="382" t="s">
        <v>180</v>
      </c>
      <c r="N15" s="383"/>
      <c r="O15" s="383"/>
      <c r="P15" s="383"/>
      <c r="Q15" s="383"/>
      <c r="R15" s="384"/>
    </row>
    <row r="16" spans="1:18" ht="18" customHeight="1" x14ac:dyDescent="0.25">
      <c r="A16" s="115"/>
      <c r="B16" s="368" t="s">
        <v>181</v>
      </c>
      <c r="C16" s="369"/>
      <c r="D16" s="369"/>
      <c r="E16" s="369"/>
      <c r="F16" s="369"/>
      <c r="G16" s="369"/>
      <c r="H16" s="369"/>
      <c r="I16" s="369"/>
      <c r="J16" s="370"/>
      <c r="K16" s="371"/>
      <c r="L16" s="372"/>
      <c r="M16" s="368" t="s">
        <v>182</v>
      </c>
      <c r="N16" s="369"/>
      <c r="O16" s="369"/>
      <c r="P16" s="369"/>
      <c r="Q16" s="369"/>
      <c r="R16" s="370"/>
    </row>
    <row r="17" spans="1:18" x14ac:dyDescent="0.25">
      <c r="A17" s="373"/>
      <c r="B17" s="331"/>
      <c r="C17" s="331"/>
      <c r="D17" s="331"/>
      <c r="E17" s="331"/>
      <c r="F17" s="331"/>
      <c r="G17" s="331"/>
      <c r="H17" s="331"/>
      <c r="I17" s="331"/>
      <c r="J17" s="331"/>
      <c r="K17" s="331"/>
      <c r="L17" s="331"/>
      <c r="M17" s="374"/>
      <c r="N17" s="374"/>
      <c r="O17" s="374"/>
      <c r="P17" s="374"/>
      <c r="Q17" s="331"/>
      <c r="R17" s="375"/>
    </row>
    <row r="18" spans="1:18" ht="30" customHeight="1" x14ac:dyDescent="0.25">
      <c r="A18" s="376" t="s">
        <v>183</v>
      </c>
      <c r="B18" s="377"/>
      <c r="C18" s="377"/>
      <c r="D18" s="377"/>
      <c r="E18" s="377"/>
      <c r="F18" s="377"/>
      <c r="G18" s="377"/>
      <c r="H18" s="377"/>
      <c r="I18" s="377"/>
      <c r="J18" s="378"/>
      <c r="K18" s="379"/>
      <c r="L18" s="380"/>
      <c r="M18" s="380"/>
      <c r="N18" s="380"/>
      <c r="O18" s="380"/>
      <c r="P18" s="380"/>
      <c r="Q18" s="380"/>
      <c r="R18" s="381"/>
    </row>
    <row r="19" spans="1:18" x14ac:dyDescent="0.25">
      <c r="A19" s="329"/>
      <c r="B19" s="330"/>
      <c r="C19" s="330"/>
      <c r="D19" s="330"/>
      <c r="E19" s="330"/>
      <c r="F19" s="330"/>
      <c r="G19" s="330"/>
      <c r="H19" s="330"/>
      <c r="I19" s="330"/>
      <c r="J19" s="330"/>
      <c r="K19" s="330"/>
      <c r="L19" s="330"/>
      <c r="M19" s="331"/>
      <c r="N19" s="331"/>
      <c r="O19" s="331"/>
      <c r="P19" s="331"/>
      <c r="Q19" s="330"/>
      <c r="R19" s="332"/>
    </row>
    <row r="20" spans="1:18" ht="18.75" x14ac:dyDescent="0.25">
      <c r="A20" s="333" t="s">
        <v>184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5"/>
    </row>
    <row r="21" spans="1:18" ht="15" customHeight="1" x14ac:dyDescent="0.25">
      <c r="A21" s="336"/>
      <c r="B21" s="337"/>
      <c r="C21" s="337"/>
      <c r="D21" s="337"/>
      <c r="E21" s="337"/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  <c r="R21" s="338"/>
    </row>
    <row r="22" spans="1:18" x14ac:dyDescent="0.25">
      <c r="A22" s="339"/>
      <c r="B22" s="340"/>
      <c r="C22" s="340"/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N22" s="340"/>
      <c r="O22" s="340"/>
      <c r="P22" s="340"/>
      <c r="Q22" s="340"/>
      <c r="R22" s="341"/>
    </row>
    <row r="23" spans="1:18" ht="15" customHeight="1" x14ac:dyDescent="0.25">
      <c r="A23" s="342" t="s">
        <v>185</v>
      </c>
      <c r="B23" s="343"/>
      <c r="C23" s="343"/>
      <c r="D23" s="343"/>
      <c r="E23" s="343"/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  <c r="Q23" s="343"/>
      <c r="R23" s="344"/>
    </row>
    <row r="24" spans="1:18" ht="27" customHeight="1" x14ac:dyDescent="0.25">
      <c r="A24" s="345"/>
      <c r="B24" s="346"/>
      <c r="C24" s="346"/>
      <c r="D24" s="346"/>
      <c r="E24" s="346"/>
      <c r="F24" s="346"/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7"/>
    </row>
    <row r="25" spans="1:18" ht="15" customHeight="1" x14ac:dyDescent="0.25">
      <c r="A25" s="336"/>
      <c r="B25" s="337"/>
      <c r="C25" s="337"/>
      <c r="D25" s="337"/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337"/>
      <c r="P25" s="337"/>
      <c r="Q25" s="337"/>
      <c r="R25" s="338"/>
    </row>
    <row r="26" spans="1:18" x14ac:dyDescent="0.25">
      <c r="A26" s="348"/>
      <c r="B26" s="349"/>
      <c r="C26" s="349"/>
      <c r="D26" s="349"/>
      <c r="E26" s="349"/>
      <c r="F26" s="349"/>
      <c r="G26" s="349"/>
      <c r="H26" s="349"/>
      <c r="I26" s="349"/>
      <c r="J26" s="349"/>
      <c r="K26" s="349"/>
      <c r="L26" s="349"/>
      <c r="M26" s="349"/>
      <c r="N26" s="349"/>
      <c r="O26" s="349"/>
      <c r="P26" s="349"/>
      <c r="Q26" s="349"/>
      <c r="R26" s="350"/>
    </row>
    <row r="27" spans="1:18" ht="18.75" x14ac:dyDescent="0.25">
      <c r="A27" s="351" t="s">
        <v>186</v>
      </c>
      <c r="B27" s="352"/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3"/>
    </row>
    <row r="28" spans="1:18" x14ac:dyDescent="0.25">
      <c r="A28" s="354" t="s">
        <v>187</v>
      </c>
      <c r="B28" s="355"/>
      <c r="C28" s="355"/>
      <c r="D28" s="355"/>
      <c r="E28" s="355"/>
      <c r="F28" s="355"/>
      <c r="G28" s="355"/>
      <c r="H28" s="355"/>
      <c r="I28" s="356"/>
      <c r="J28" s="357"/>
      <c r="K28" s="354" t="s">
        <v>188</v>
      </c>
      <c r="L28" s="355"/>
      <c r="M28" s="355"/>
      <c r="N28" s="355"/>
      <c r="O28" s="355"/>
      <c r="P28" s="355"/>
      <c r="Q28" s="355"/>
      <c r="R28" s="358"/>
    </row>
    <row r="29" spans="1:18" ht="30" customHeight="1" x14ac:dyDescent="0.25">
      <c r="A29" s="359"/>
      <c r="B29" s="360"/>
      <c r="C29" s="360"/>
      <c r="D29" s="360"/>
      <c r="E29" s="360"/>
      <c r="F29" s="360"/>
      <c r="G29" s="360"/>
      <c r="H29" s="360"/>
      <c r="I29" s="360"/>
      <c r="J29" s="361"/>
      <c r="K29" s="362"/>
      <c r="L29" s="363"/>
      <c r="M29" s="363"/>
      <c r="N29" s="363"/>
      <c r="O29" s="363"/>
      <c r="P29" s="363"/>
      <c r="Q29" s="363"/>
      <c r="R29" s="364"/>
    </row>
    <row r="30" spans="1:18" x14ac:dyDescent="0.25">
      <c r="A30" s="365"/>
      <c r="B30" s="366"/>
      <c r="C30" s="366"/>
      <c r="D30" s="366"/>
      <c r="E30" s="366"/>
      <c r="F30" s="366"/>
      <c r="G30" s="366"/>
      <c r="H30" s="366"/>
      <c r="I30" s="366"/>
      <c r="J30" s="366"/>
      <c r="K30" s="366"/>
      <c r="L30" s="366"/>
      <c r="M30" s="366"/>
      <c r="N30" s="366"/>
      <c r="O30" s="366"/>
      <c r="P30" s="366"/>
      <c r="Q30" s="366"/>
      <c r="R30" s="367"/>
    </row>
    <row r="31" spans="1:18" ht="30" customHeight="1" x14ac:dyDescent="0.25">
      <c r="A31" s="310" t="s">
        <v>189</v>
      </c>
      <c r="B31" s="311"/>
      <c r="C31" s="311"/>
      <c r="D31" s="311"/>
      <c r="E31" s="311"/>
      <c r="F31" s="311"/>
      <c r="G31" s="311"/>
      <c r="H31" s="311"/>
      <c r="I31" s="311"/>
      <c r="J31" s="312"/>
      <c r="K31" s="326"/>
      <c r="L31" s="327"/>
      <c r="M31" s="327"/>
      <c r="N31" s="327"/>
      <c r="O31" s="327"/>
      <c r="P31" s="327"/>
      <c r="Q31" s="328"/>
      <c r="R31" s="116" t="s">
        <v>190</v>
      </c>
    </row>
    <row r="32" spans="1:18" ht="22.5" customHeight="1" x14ac:dyDescent="0.25">
      <c r="A32" s="310" t="s">
        <v>191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11"/>
      <c r="L32" s="311"/>
      <c r="M32" s="311"/>
      <c r="N32" s="311"/>
      <c r="O32" s="311"/>
      <c r="P32" s="311"/>
      <c r="Q32" s="311"/>
      <c r="R32" s="312"/>
    </row>
    <row r="33" spans="1:18" ht="30" customHeight="1" x14ac:dyDescent="0.25">
      <c r="A33" s="313" t="s">
        <v>192</v>
      </c>
      <c r="B33" s="314"/>
      <c r="C33" s="315"/>
      <c r="D33" s="316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318"/>
      <c r="P33" s="319" t="s">
        <v>193</v>
      </c>
      <c r="Q33" s="320"/>
      <c r="R33" s="117">
        <f>E8</f>
        <v>2026</v>
      </c>
    </row>
    <row r="34" spans="1:18" ht="30" customHeight="1" x14ac:dyDescent="0.25">
      <c r="A34" s="313" t="s">
        <v>194</v>
      </c>
      <c r="B34" s="321"/>
      <c r="C34" s="321"/>
      <c r="D34" s="322"/>
      <c r="E34" s="323"/>
      <c r="F34" s="323"/>
      <c r="G34" s="323"/>
      <c r="H34" s="323"/>
      <c r="I34" s="323"/>
      <c r="J34" s="323"/>
      <c r="K34" s="323"/>
      <c r="L34" s="323"/>
      <c r="M34" s="323"/>
      <c r="N34" s="323"/>
      <c r="O34" s="323"/>
      <c r="P34" s="324"/>
      <c r="Q34" s="324"/>
      <c r="R34" s="325"/>
    </row>
    <row r="35" spans="1:18" x14ac:dyDescent="0.25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4"/>
    </row>
    <row r="36" spans="1:18" ht="18.75" x14ac:dyDescent="0.25">
      <c r="A36" s="283" t="s">
        <v>195</v>
      </c>
      <c r="B36" s="284"/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84"/>
      <c r="Q36" s="284"/>
      <c r="R36" s="285"/>
    </row>
    <row r="37" spans="1:18" x14ac:dyDescent="0.25">
      <c r="A37" s="286" t="s">
        <v>196</v>
      </c>
      <c r="B37" s="287"/>
      <c r="C37" s="288"/>
      <c r="D37" s="292"/>
      <c r="E37" s="293"/>
      <c r="F37" s="294"/>
      <c r="G37" s="294"/>
      <c r="H37" s="294"/>
      <c r="I37" s="294"/>
      <c r="J37" s="294"/>
      <c r="K37" s="294"/>
      <c r="L37" s="295"/>
      <c r="M37" s="300" t="s">
        <v>197</v>
      </c>
      <c r="N37" s="301"/>
      <c r="O37" s="301"/>
      <c r="P37" s="304"/>
      <c r="Q37" s="305"/>
      <c r="R37" s="306"/>
    </row>
    <row r="38" spans="1:18" ht="18.75" customHeight="1" x14ac:dyDescent="0.25">
      <c r="A38" s="289"/>
      <c r="B38" s="290"/>
      <c r="C38" s="291"/>
      <c r="D38" s="296"/>
      <c r="E38" s="297"/>
      <c r="F38" s="298"/>
      <c r="G38" s="298"/>
      <c r="H38" s="298"/>
      <c r="I38" s="298"/>
      <c r="J38" s="298"/>
      <c r="K38" s="298"/>
      <c r="L38" s="299"/>
      <c r="M38" s="302"/>
      <c r="N38" s="303"/>
      <c r="O38" s="303"/>
      <c r="P38" s="307"/>
      <c r="Q38" s="308"/>
      <c r="R38" s="309"/>
    </row>
    <row r="39" spans="1:18" ht="18.75" customHeight="1" x14ac:dyDescent="0.25">
      <c r="A39" s="249" t="s">
        <v>198</v>
      </c>
      <c r="B39" s="250"/>
      <c r="C39" s="250"/>
      <c r="D39" s="250"/>
      <c r="E39" s="250"/>
      <c r="F39" s="250"/>
      <c r="G39" s="250"/>
      <c r="H39" s="250"/>
      <c r="I39" s="250"/>
      <c r="J39" s="250"/>
      <c r="K39" s="250"/>
      <c r="L39" s="251"/>
      <c r="M39" s="252" t="s">
        <v>199</v>
      </c>
      <c r="N39" s="224"/>
      <c r="O39" s="224"/>
      <c r="P39" s="224"/>
      <c r="Q39" s="224"/>
      <c r="R39" s="225"/>
    </row>
    <row r="40" spans="1:18" ht="30" customHeight="1" x14ac:dyDescent="0.25">
      <c r="A40" s="253"/>
      <c r="B40" s="254"/>
      <c r="C40" s="255"/>
      <c r="D40" s="256" t="s">
        <v>200</v>
      </c>
      <c r="E40" s="257"/>
      <c r="F40" s="258"/>
      <c r="G40" s="259"/>
      <c r="H40" s="259"/>
      <c r="I40" s="260"/>
      <c r="J40" s="261" t="s">
        <v>201</v>
      </c>
      <c r="K40" s="262"/>
      <c r="L40" s="263"/>
      <c r="M40" s="264"/>
      <c r="N40" s="265"/>
      <c r="O40" s="265"/>
      <c r="P40" s="265"/>
      <c r="Q40" s="265"/>
      <c r="R40" s="266"/>
    </row>
    <row r="41" spans="1:18" ht="30" customHeight="1" x14ac:dyDescent="0.25">
      <c r="A41" s="273" t="s">
        <v>202</v>
      </c>
      <c r="B41" s="274"/>
      <c r="C41" s="274"/>
      <c r="D41" s="274"/>
      <c r="E41" s="275"/>
      <c r="F41" s="276"/>
      <c r="G41" s="259"/>
      <c r="H41" s="259"/>
      <c r="I41" s="259"/>
      <c r="J41" s="259"/>
      <c r="K41" s="259"/>
      <c r="L41" s="260"/>
      <c r="M41" s="267"/>
      <c r="N41" s="268"/>
      <c r="O41" s="268"/>
      <c r="P41" s="268"/>
      <c r="Q41" s="268"/>
      <c r="R41" s="269"/>
    </row>
    <row r="42" spans="1:18" ht="30" customHeight="1" x14ac:dyDescent="0.25">
      <c r="A42" s="273" t="s">
        <v>203</v>
      </c>
      <c r="B42" s="274"/>
      <c r="C42" s="274"/>
      <c r="D42" s="274"/>
      <c r="E42" s="275"/>
      <c r="F42" s="277"/>
      <c r="G42" s="278"/>
      <c r="H42" s="278"/>
      <c r="I42" s="278"/>
      <c r="J42" s="278"/>
      <c r="K42" s="278"/>
      <c r="L42" s="279"/>
      <c r="M42" s="267"/>
      <c r="N42" s="268"/>
      <c r="O42" s="268"/>
      <c r="P42" s="268"/>
      <c r="Q42" s="268"/>
      <c r="R42" s="269"/>
    </row>
    <row r="43" spans="1:18" ht="30" customHeight="1" x14ac:dyDescent="0.25">
      <c r="A43" s="273" t="s">
        <v>204</v>
      </c>
      <c r="B43" s="274"/>
      <c r="C43" s="274"/>
      <c r="D43" s="274"/>
      <c r="E43" s="275"/>
      <c r="F43" s="280"/>
      <c r="G43" s="281"/>
      <c r="H43" s="281"/>
      <c r="I43" s="281"/>
      <c r="J43" s="281"/>
      <c r="K43" s="281"/>
      <c r="L43" s="282"/>
      <c r="M43" s="270"/>
      <c r="N43" s="271"/>
      <c r="O43" s="271"/>
      <c r="P43" s="271"/>
      <c r="Q43" s="271"/>
      <c r="R43" s="272"/>
    </row>
    <row r="44" spans="1:18" ht="15" customHeight="1" x14ac:dyDescent="0.25">
      <c r="A44" s="242"/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4"/>
    </row>
    <row r="45" spans="1:18" ht="14.45" customHeight="1" x14ac:dyDescent="0.25">
      <c r="A45" s="245">
        <v>45292</v>
      </c>
      <c r="B45" s="246"/>
      <c r="C45" s="247"/>
      <c r="D45" s="248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96" t="s">
        <v>205</v>
      </c>
    </row>
    <row r="46" spans="1:18" ht="6.6" customHeight="1" x14ac:dyDescent="0.25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</row>
    <row r="47" spans="1:18" hidden="1" x14ac:dyDescent="0.25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</row>
  </sheetData>
  <mergeCells count="67">
    <mergeCell ref="A9:L9"/>
    <mergeCell ref="M9:R9"/>
    <mergeCell ref="E2:N7"/>
    <mergeCell ref="O3:R5"/>
    <mergeCell ref="O6:R7"/>
    <mergeCell ref="A8:D8"/>
    <mergeCell ref="F8:R8"/>
    <mergeCell ref="A10:L10"/>
    <mergeCell ref="M10:R10"/>
    <mergeCell ref="A11:R11"/>
    <mergeCell ref="A12:R12"/>
    <mergeCell ref="B13:J13"/>
    <mergeCell ref="K13:L13"/>
    <mergeCell ref="M13:R13"/>
    <mergeCell ref="B14:J14"/>
    <mergeCell ref="K14:L14"/>
    <mergeCell ref="M14:R14"/>
    <mergeCell ref="B15:J15"/>
    <mergeCell ref="K15:L15"/>
    <mergeCell ref="M15:R15"/>
    <mergeCell ref="B16:J16"/>
    <mergeCell ref="K16:L16"/>
    <mergeCell ref="M16:R16"/>
    <mergeCell ref="A17:R17"/>
    <mergeCell ref="A18:J18"/>
    <mergeCell ref="K18:R18"/>
    <mergeCell ref="A31:J31"/>
    <mergeCell ref="K31:Q31"/>
    <mergeCell ref="A19:R19"/>
    <mergeCell ref="A20:R20"/>
    <mergeCell ref="A21:R22"/>
    <mergeCell ref="A23:R24"/>
    <mergeCell ref="A25:R26"/>
    <mergeCell ref="A27:R27"/>
    <mergeCell ref="A28:J28"/>
    <mergeCell ref="K28:R28"/>
    <mergeCell ref="A29:J29"/>
    <mergeCell ref="K29:R29"/>
    <mergeCell ref="A30:R30"/>
    <mergeCell ref="A32:R32"/>
    <mergeCell ref="A33:C33"/>
    <mergeCell ref="D33:O33"/>
    <mergeCell ref="P33:Q33"/>
    <mergeCell ref="A34:C34"/>
    <mergeCell ref="D34:R34"/>
    <mergeCell ref="A35:R35"/>
    <mergeCell ref="A36:R36"/>
    <mergeCell ref="A37:C38"/>
    <mergeCell ref="D37:L38"/>
    <mergeCell ref="M37:O38"/>
    <mergeCell ref="P37:R38"/>
    <mergeCell ref="A44:R44"/>
    <mergeCell ref="A45:B45"/>
    <mergeCell ref="C45:Q45"/>
    <mergeCell ref="A39:L39"/>
    <mergeCell ref="M39:R39"/>
    <mergeCell ref="A40:C40"/>
    <mergeCell ref="D40:E40"/>
    <mergeCell ref="F40:I40"/>
    <mergeCell ref="J40:L40"/>
    <mergeCell ref="M40:R43"/>
    <mergeCell ref="A41:E41"/>
    <mergeCell ref="F41:L41"/>
    <mergeCell ref="A42:E42"/>
    <mergeCell ref="F42:L42"/>
    <mergeCell ref="A43:E43"/>
    <mergeCell ref="F43:L43"/>
  </mergeCells>
  <printOptions horizontalCentered="1"/>
  <pageMargins left="0.4" right="0.4" top="0.4" bottom="0.4" header="0" footer="0"/>
  <pageSetup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R63"/>
  <sheetViews>
    <sheetView showGridLines="0" zoomScaleNormal="100" workbookViewId="0">
      <selection activeCell="A47" sqref="A47:BX88"/>
    </sheetView>
  </sheetViews>
  <sheetFormatPr defaultColWidth="0" defaultRowHeight="15" zeroHeight="1" x14ac:dyDescent="0.25"/>
  <cols>
    <col min="1" max="1" width="10.140625" bestFit="1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0" width="3.85546875" customWidth="1"/>
    <col min="11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28515625" customWidth="1"/>
  </cols>
  <sheetData>
    <row r="1" spans="1:18" ht="15" customHeight="1" x14ac:dyDescent="0.25"/>
    <row r="2" spans="1:18" s="61" customFormat="1" ht="20.25" x14ac:dyDescent="0.25">
      <c r="A2" s="66"/>
      <c r="B2" s="67"/>
      <c r="C2" s="67"/>
      <c r="D2" s="67"/>
      <c r="E2" s="399" t="s">
        <v>98</v>
      </c>
      <c r="F2" s="400"/>
      <c r="G2" s="400"/>
      <c r="H2" s="400"/>
      <c r="I2" s="400"/>
      <c r="J2" s="400"/>
      <c r="K2" s="400"/>
      <c r="L2" s="400"/>
      <c r="M2" s="400"/>
      <c r="N2" s="400"/>
      <c r="O2" s="73"/>
      <c r="P2" s="73"/>
      <c r="Q2" s="73"/>
      <c r="R2" s="74"/>
    </row>
    <row r="3" spans="1:18" s="61" customFormat="1" ht="22.5" customHeight="1" x14ac:dyDescent="0.25">
      <c r="A3" s="68"/>
      <c r="B3" s="69"/>
      <c r="C3" s="69"/>
      <c r="D3" s="69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3" t="s">
        <v>100</v>
      </c>
      <c r="P3" s="403"/>
      <c r="Q3" s="403"/>
      <c r="R3" s="404"/>
    </row>
    <row r="4" spans="1:18" s="61" customFormat="1" ht="15" customHeight="1" x14ac:dyDescent="0.25">
      <c r="A4" s="68"/>
      <c r="B4" s="69"/>
      <c r="C4" s="69"/>
      <c r="D4" s="69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5"/>
      <c r="P4" s="405"/>
      <c r="Q4" s="405"/>
      <c r="R4" s="404"/>
    </row>
    <row r="5" spans="1:18" s="61" customFormat="1" ht="15" customHeight="1" x14ac:dyDescent="0.25">
      <c r="A5" s="68"/>
      <c r="B5" s="69"/>
      <c r="C5" s="69"/>
      <c r="D5" s="69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5"/>
      <c r="P5" s="405"/>
      <c r="Q5" s="405"/>
      <c r="R5" s="404"/>
    </row>
    <row r="6" spans="1:18" s="61" customFormat="1" ht="15" customHeight="1" x14ac:dyDescent="0.25">
      <c r="A6" s="68"/>
      <c r="B6" s="69"/>
      <c r="C6" s="70" t="s">
        <v>96</v>
      </c>
      <c r="D6" s="7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3"/>
      <c r="P6" s="403"/>
      <c r="Q6" s="403"/>
      <c r="R6" s="404"/>
    </row>
    <row r="7" spans="1:18" s="61" customFormat="1" ht="15.75" customHeight="1" x14ac:dyDescent="0.25">
      <c r="A7" s="68"/>
      <c r="B7" s="62"/>
      <c r="C7" s="62"/>
      <c r="D7" s="6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5"/>
      <c r="P7" s="405"/>
      <c r="Q7" s="405"/>
      <c r="R7" s="404"/>
    </row>
    <row r="8" spans="1:18" s="61" customFormat="1" ht="23.25" x14ac:dyDescent="0.35">
      <c r="A8" s="406" t="s">
        <v>97</v>
      </c>
      <c r="B8" s="407"/>
      <c r="C8" s="407"/>
      <c r="D8" s="407"/>
      <c r="E8" s="189">
        <f>'Missouri Cover'!$BP$2</f>
        <v>2026</v>
      </c>
      <c r="F8" s="431" t="s">
        <v>2</v>
      </c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2"/>
      <c r="R8" s="433"/>
    </row>
    <row r="9" spans="1:18" s="61" customFormat="1" ht="18" customHeight="1" x14ac:dyDescent="0.25">
      <c r="A9" s="394" t="s">
        <v>1</v>
      </c>
      <c r="B9" s="395"/>
      <c r="C9" s="395"/>
      <c r="D9" s="395"/>
      <c r="E9" s="395"/>
      <c r="F9" s="395"/>
      <c r="G9" s="396"/>
      <c r="H9" s="396"/>
      <c r="I9" s="395"/>
      <c r="J9" s="395"/>
      <c r="K9" s="395"/>
      <c r="L9" s="397"/>
      <c r="M9" s="398" t="s">
        <v>0</v>
      </c>
      <c r="N9" s="224"/>
      <c r="O9" s="224"/>
      <c r="P9" s="224"/>
      <c r="Q9" s="224"/>
      <c r="R9" s="225"/>
    </row>
    <row r="10" spans="1:18" s="61" customFormat="1" ht="30" customHeight="1" x14ac:dyDescent="0.25">
      <c r="A10" s="434" t="str">
        <f>IF('Missouri Cover'!$H$38="","",'Missouri Cover'!$H$38)</f>
        <v/>
      </c>
      <c r="B10" s="435"/>
      <c r="C10" s="435"/>
      <c r="D10" s="435"/>
      <c r="E10" s="435"/>
      <c r="F10" s="435"/>
      <c r="G10" s="435"/>
      <c r="H10" s="435"/>
      <c r="I10" s="435"/>
      <c r="J10" s="435"/>
      <c r="K10" s="435"/>
      <c r="L10" s="436"/>
      <c r="M10" s="388" t="str">
        <f>'Missouri Cover'!$AM$38</f>
        <v/>
      </c>
      <c r="N10" s="330"/>
      <c r="O10" s="330"/>
      <c r="P10" s="330"/>
      <c r="Q10" s="330"/>
      <c r="R10" s="332"/>
    </row>
    <row r="11" spans="1:18" s="61" customFormat="1" ht="18" customHeight="1" x14ac:dyDescent="0.25">
      <c r="A11" s="389"/>
      <c r="B11" s="390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1"/>
    </row>
    <row r="12" spans="1:18" ht="69" customHeight="1" x14ac:dyDescent="0.25">
      <c r="A12" s="192" t="s">
        <v>31</v>
      </c>
      <c r="B12" s="428" t="s">
        <v>4</v>
      </c>
      <c r="C12" s="429"/>
      <c r="D12" s="429"/>
      <c r="E12" s="430"/>
      <c r="F12" s="420" t="s">
        <v>5</v>
      </c>
      <c r="G12" s="423"/>
      <c r="H12" s="423"/>
      <c r="I12" s="423"/>
      <c r="J12" s="423"/>
      <c r="K12" s="423"/>
      <c r="L12" s="424"/>
      <c r="M12" s="420" t="s">
        <v>206</v>
      </c>
      <c r="N12" s="421"/>
      <c r="O12" s="421"/>
      <c r="P12" s="422"/>
      <c r="Q12" s="426" t="s">
        <v>170</v>
      </c>
      <c r="R12" s="427"/>
    </row>
    <row r="13" spans="1:18" ht="30" customHeight="1" x14ac:dyDescent="0.25">
      <c r="A13" s="75" t="s">
        <v>94</v>
      </c>
      <c r="B13" s="416"/>
      <c r="C13" s="416"/>
      <c r="D13" s="416"/>
      <c r="E13" s="416"/>
      <c r="F13" s="425"/>
      <c r="G13" s="416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</row>
    <row r="14" spans="1:18" ht="30" customHeight="1" x14ac:dyDescent="0.25">
      <c r="A14" s="75" t="s">
        <v>93</v>
      </c>
      <c r="B14" s="416"/>
      <c r="C14" s="416"/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</row>
    <row r="15" spans="1:18" ht="30" customHeight="1" x14ac:dyDescent="0.25">
      <c r="A15" s="75" t="s">
        <v>92</v>
      </c>
      <c r="B15" s="416"/>
      <c r="C15" s="416"/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</row>
    <row r="16" spans="1:18" ht="30" customHeight="1" x14ac:dyDescent="0.25">
      <c r="A16" s="75" t="s">
        <v>91</v>
      </c>
      <c r="B16" s="416"/>
      <c r="C16" s="416"/>
      <c r="D16" s="416"/>
      <c r="E16" s="416"/>
      <c r="F16" s="416"/>
      <c r="G16" s="4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</row>
    <row r="17" spans="1:18" ht="30" customHeight="1" x14ac:dyDescent="0.25">
      <c r="A17" s="75" t="s">
        <v>90</v>
      </c>
      <c r="B17" s="416"/>
      <c r="C17" s="416"/>
      <c r="D17" s="416"/>
      <c r="E17" s="416"/>
      <c r="F17" s="416"/>
      <c r="G17" s="416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</row>
    <row r="18" spans="1:18" ht="30" customHeight="1" x14ac:dyDescent="0.25">
      <c r="A18" s="75" t="s">
        <v>89</v>
      </c>
      <c r="B18" s="416"/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</row>
    <row r="19" spans="1:18" ht="30" customHeight="1" x14ac:dyDescent="0.25">
      <c r="A19" s="75" t="s">
        <v>88</v>
      </c>
      <c r="B19" s="416"/>
      <c r="C19" s="416"/>
      <c r="D19" s="416"/>
      <c r="E19" s="416"/>
      <c r="F19" s="416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</row>
    <row r="20" spans="1:18" ht="30" customHeight="1" x14ac:dyDescent="0.25">
      <c r="A20" s="75" t="s">
        <v>87</v>
      </c>
      <c r="B20" s="416"/>
      <c r="C20" s="416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</row>
    <row r="21" spans="1:18" ht="30" customHeight="1" x14ac:dyDescent="0.25">
      <c r="A21" s="75" t="s">
        <v>86</v>
      </c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</row>
    <row r="22" spans="1:18" ht="30" customHeight="1" x14ac:dyDescent="0.25">
      <c r="A22" s="75" t="s">
        <v>85</v>
      </c>
      <c r="B22" s="416"/>
      <c r="C22" s="416"/>
      <c r="D22" s="416"/>
      <c r="E22" s="416"/>
      <c r="F22" s="416"/>
      <c r="G22" s="416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</row>
    <row r="23" spans="1:18" ht="30" customHeight="1" x14ac:dyDescent="0.25">
      <c r="A23" s="75" t="s">
        <v>84</v>
      </c>
      <c r="B23" s="416"/>
      <c r="C23" s="416"/>
      <c r="D23" s="416"/>
      <c r="E23" s="416"/>
      <c r="F23" s="416"/>
      <c r="G23" s="416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</row>
    <row r="24" spans="1:18" ht="30" customHeight="1" x14ac:dyDescent="0.25">
      <c r="A24" s="75" t="s">
        <v>83</v>
      </c>
      <c r="B24" s="416"/>
      <c r="C24" s="416"/>
      <c r="D24" s="416"/>
      <c r="E24" s="416"/>
      <c r="F24" s="416"/>
      <c r="G24" s="416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</row>
    <row r="25" spans="1:18" ht="30" customHeight="1" x14ac:dyDescent="0.25">
      <c r="A25" s="75" t="s">
        <v>82</v>
      </c>
      <c r="B25" s="416"/>
      <c r="C25" s="416"/>
      <c r="D25" s="416"/>
      <c r="E25" s="416"/>
      <c r="F25" s="416"/>
      <c r="G25" s="416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</row>
    <row r="26" spans="1:18" ht="30" customHeight="1" x14ac:dyDescent="0.25">
      <c r="A26" s="75" t="s">
        <v>81</v>
      </c>
      <c r="B26" s="416"/>
      <c r="C26" s="416"/>
      <c r="D26" s="416"/>
      <c r="E26" s="416"/>
      <c r="F26" s="416"/>
      <c r="G26" s="41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</row>
    <row r="27" spans="1:18" ht="30" customHeight="1" x14ac:dyDescent="0.25">
      <c r="A27" s="75" t="s">
        <v>80</v>
      </c>
      <c r="B27" s="416"/>
      <c r="C27" s="416"/>
      <c r="D27" s="416"/>
      <c r="E27" s="416"/>
      <c r="F27" s="416"/>
      <c r="G27" s="416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</row>
    <row r="28" spans="1:18" ht="30" customHeight="1" x14ac:dyDescent="0.25">
      <c r="A28" s="75" t="s">
        <v>79</v>
      </c>
      <c r="B28" s="416"/>
      <c r="C28" s="416"/>
      <c r="D28" s="416"/>
      <c r="E28" s="416"/>
      <c r="F28" s="416"/>
      <c r="G28" s="416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</row>
    <row r="29" spans="1:18" ht="30" customHeight="1" x14ac:dyDescent="0.25">
      <c r="A29" s="75" t="s">
        <v>78</v>
      </c>
      <c r="B29" s="416"/>
      <c r="C29" s="416"/>
      <c r="D29" s="416"/>
      <c r="E29" s="416"/>
      <c r="F29" s="416"/>
      <c r="G29" s="416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</row>
    <row r="30" spans="1:18" ht="30" customHeight="1" x14ac:dyDescent="0.25">
      <c r="A30" s="75" t="s">
        <v>77</v>
      </c>
      <c r="B30" s="416"/>
      <c r="C30" s="416"/>
      <c r="D30" s="416"/>
      <c r="E30" s="416"/>
      <c r="F30" s="416"/>
      <c r="G30" s="416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</row>
    <row r="31" spans="1:18" ht="30" customHeight="1" x14ac:dyDescent="0.25">
      <c r="A31" s="75" t="s">
        <v>76</v>
      </c>
      <c r="B31" s="416"/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</row>
    <row r="32" spans="1:18" ht="30" customHeight="1" x14ac:dyDescent="0.25">
      <c r="A32" s="75" t="s">
        <v>75</v>
      </c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</row>
    <row r="33" spans="1:18" ht="30" customHeight="1" x14ac:dyDescent="0.25">
      <c r="A33" s="75" t="s">
        <v>74</v>
      </c>
      <c r="B33" s="416"/>
      <c r="C33" s="416"/>
      <c r="D33" s="416"/>
      <c r="E33" s="416"/>
      <c r="F33" s="416"/>
      <c r="G33" s="416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</row>
    <row r="34" spans="1:18" ht="30" customHeight="1" x14ac:dyDescent="0.25">
      <c r="A34" s="75" t="s">
        <v>73</v>
      </c>
      <c r="B34" s="416"/>
      <c r="C34" s="416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</row>
    <row r="35" spans="1:18" ht="30" customHeight="1" x14ac:dyDescent="0.25">
      <c r="A35" s="75" t="s">
        <v>72</v>
      </c>
      <c r="B35" s="416"/>
      <c r="C35" s="416"/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</row>
    <row r="36" spans="1:18" ht="30" customHeight="1" x14ac:dyDescent="0.25">
      <c r="A36" s="75" t="s">
        <v>71</v>
      </c>
      <c r="B36" s="416"/>
      <c r="C36" s="416"/>
      <c r="D36" s="416"/>
      <c r="E36" s="416"/>
      <c r="F36" s="416"/>
      <c r="G36" s="41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</row>
    <row r="37" spans="1:18" ht="30" customHeight="1" x14ac:dyDescent="0.25">
      <c r="A37" s="75" t="s">
        <v>70</v>
      </c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</row>
    <row r="38" spans="1:18" ht="10.9" customHeight="1" x14ac:dyDescent="0.25">
      <c r="A38" s="417"/>
      <c r="B38" s="418"/>
      <c r="C38" s="418"/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9"/>
    </row>
    <row r="39" spans="1:18" s="61" customFormat="1" ht="14.45" customHeight="1" x14ac:dyDescent="0.25">
      <c r="A39" s="245">
        <v>45292</v>
      </c>
      <c r="B39" s="246"/>
      <c r="C39" s="247"/>
      <c r="D39" s="248"/>
      <c r="E39" s="248"/>
      <c r="F39" s="248"/>
      <c r="G39" s="248"/>
      <c r="H39" s="248"/>
      <c r="I39" s="248"/>
      <c r="J39" s="248"/>
      <c r="K39" s="248"/>
      <c r="L39" s="248"/>
      <c r="M39" s="248"/>
      <c r="N39" s="248"/>
      <c r="O39" s="248"/>
      <c r="P39" s="248"/>
      <c r="Q39" s="248"/>
      <c r="R39" s="96" t="s">
        <v>99</v>
      </c>
    </row>
    <row r="40" spans="1:18" ht="5.45" customHeight="1" x14ac:dyDescent="0.25">
      <c r="A40" s="414"/>
      <c r="B40" s="415"/>
      <c r="C40" s="415"/>
      <c r="D40" s="415"/>
      <c r="E40" s="415"/>
      <c r="F40" s="415"/>
      <c r="G40" s="415"/>
      <c r="H40" s="415"/>
      <c r="I40" s="415"/>
      <c r="J40" s="415"/>
      <c r="K40" s="415"/>
      <c r="L40" s="415"/>
      <c r="M40" s="415"/>
      <c r="N40" s="415"/>
      <c r="O40" s="415"/>
      <c r="P40" s="415"/>
      <c r="Q40" s="415"/>
      <c r="R40" s="415"/>
    </row>
    <row r="41" spans="1:18" ht="15" hidden="1" customHeight="1" x14ac:dyDescent="0.25">
      <c r="A41" s="411"/>
      <c r="B41" s="412"/>
      <c r="C41" s="412"/>
      <c r="D41" s="412"/>
      <c r="E41" s="412"/>
      <c r="F41" s="412"/>
      <c r="G41" s="412"/>
      <c r="H41" s="412"/>
      <c r="I41" s="412"/>
      <c r="J41" s="412"/>
      <c r="K41" s="412"/>
      <c r="L41" s="412"/>
      <c r="M41" s="412"/>
      <c r="N41" s="412"/>
      <c r="O41" s="412"/>
      <c r="P41" s="412"/>
      <c r="Q41" s="412"/>
      <c r="R41" s="411"/>
    </row>
    <row r="42" spans="1:18" ht="21" hidden="1" customHeight="1" x14ac:dyDescent="0.25">
      <c r="A42" s="413"/>
      <c r="B42" s="413"/>
      <c r="C42" s="413"/>
      <c r="D42" s="413"/>
      <c r="E42" s="413"/>
      <c r="F42" s="413"/>
      <c r="G42" s="413"/>
      <c r="H42" s="413"/>
      <c r="I42" s="413"/>
      <c r="J42" s="413"/>
      <c r="K42" s="413"/>
      <c r="L42" s="413"/>
      <c r="M42" s="413"/>
      <c r="N42" s="413"/>
      <c r="O42" s="413"/>
      <c r="P42" s="413"/>
      <c r="Q42" s="413"/>
      <c r="R42" s="413"/>
    </row>
    <row r="43" spans="1:18" ht="21" hidden="1" customHeight="1" x14ac:dyDescent="0.25">
      <c r="A43" s="413"/>
      <c r="B43" s="413"/>
      <c r="C43" s="413"/>
      <c r="D43" s="413"/>
      <c r="E43" s="413"/>
      <c r="F43" s="413"/>
      <c r="G43" s="413"/>
      <c r="H43" s="413"/>
      <c r="I43" s="413"/>
      <c r="J43" s="413"/>
      <c r="K43" s="413"/>
      <c r="L43" s="413"/>
      <c r="M43" s="413"/>
      <c r="N43" s="413"/>
      <c r="O43" s="413"/>
      <c r="P43" s="413"/>
      <c r="Q43" s="413"/>
      <c r="R43" s="413"/>
    </row>
    <row r="44" spans="1:18" ht="21" hidden="1" customHeight="1" x14ac:dyDescent="0.25">
      <c r="A44" s="413"/>
      <c r="B44" s="413"/>
      <c r="C44" s="413"/>
      <c r="D44" s="413"/>
      <c r="E44" s="413"/>
      <c r="F44" s="413"/>
      <c r="G44" s="413"/>
      <c r="H44" s="413"/>
      <c r="I44" s="413"/>
      <c r="J44" s="413"/>
      <c r="K44" s="413"/>
      <c r="L44" s="413"/>
      <c r="M44" s="413"/>
      <c r="N44" s="413"/>
      <c r="O44" s="413"/>
      <c r="P44" s="413"/>
      <c r="Q44" s="413"/>
      <c r="R44" s="413"/>
    </row>
    <row r="45" spans="1:18" ht="21" hidden="1" customHeight="1" x14ac:dyDescent="0.25">
      <c r="A45" s="413"/>
      <c r="B45" s="413"/>
      <c r="C45" s="413"/>
      <c r="D45" s="413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  <c r="Q45" s="413"/>
      <c r="R45" s="413"/>
    </row>
    <row r="46" spans="1:18" ht="21" hidden="1" customHeight="1" x14ac:dyDescent="0.25"/>
    <row r="47" spans="1:18" ht="21" hidden="1" customHeight="1" x14ac:dyDescent="0.25"/>
    <row r="48" spans="1:18" ht="21" hidden="1" customHeight="1" x14ac:dyDescent="0.25"/>
    <row r="49" ht="15" hidden="1" customHeight="1" x14ac:dyDescent="0.25"/>
    <row r="59" ht="20.25" hidden="1" customHeight="1" x14ac:dyDescent="0.25"/>
    <row r="60" ht="20.25" hidden="1" customHeight="1" x14ac:dyDescent="0.25"/>
    <row r="61" ht="25.5" hidden="1" customHeight="1" x14ac:dyDescent="0.25"/>
    <row r="62" ht="25.5" hidden="1" customHeight="1" x14ac:dyDescent="0.25"/>
    <row r="63" x14ac:dyDescent="0.25"/>
  </sheetData>
  <mergeCells count="120">
    <mergeCell ref="A11:R11"/>
    <mergeCell ref="B21:E21"/>
    <mergeCell ref="B22:E22"/>
    <mergeCell ref="B23:E23"/>
    <mergeCell ref="F31:L31"/>
    <mergeCell ref="M31:P31"/>
    <mergeCell ref="F32:L32"/>
    <mergeCell ref="M32:P32"/>
    <mergeCell ref="B32:E32"/>
    <mergeCell ref="M26:P26"/>
    <mergeCell ref="F27:L27"/>
    <mergeCell ref="M27:P27"/>
    <mergeCell ref="B24:E24"/>
    <mergeCell ref="M17:P17"/>
    <mergeCell ref="F21:L21"/>
    <mergeCell ref="M21:P21"/>
    <mergeCell ref="F22:L22"/>
    <mergeCell ref="M22:P22"/>
    <mergeCell ref="F18:L18"/>
    <mergeCell ref="M18:P18"/>
    <mergeCell ref="F25:L25"/>
    <mergeCell ref="M25:P25"/>
    <mergeCell ref="F26:L26"/>
    <mergeCell ref="M20:P20"/>
    <mergeCell ref="E2:N7"/>
    <mergeCell ref="O3:R5"/>
    <mergeCell ref="O6:R7"/>
    <mergeCell ref="A8:D8"/>
    <mergeCell ref="F8:R8"/>
    <mergeCell ref="A9:L9"/>
    <mergeCell ref="M9:R9"/>
    <mergeCell ref="A10:L10"/>
    <mergeCell ref="M10:R10"/>
    <mergeCell ref="Q37:R37"/>
    <mergeCell ref="M34:P34"/>
    <mergeCell ref="M35:P35"/>
    <mergeCell ref="M36:P36"/>
    <mergeCell ref="M37:P37"/>
    <mergeCell ref="F34:L34"/>
    <mergeCell ref="F28:L28"/>
    <mergeCell ref="M28:P28"/>
    <mergeCell ref="F29:L29"/>
    <mergeCell ref="M29:P29"/>
    <mergeCell ref="B28:E28"/>
    <mergeCell ref="B29:E29"/>
    <mergeCell ref="B30:E30"/>
    <mergeCell ref="B31:E31"/>
    <mergeCell ref="B33:E33"/>
    <mergeCell ref="B34:E34"/>
    <mergeCell ref="B35:E35"/>
    <mergeCell ref="B36:E36"/>
    <mergeCell ref="Q34:R34"/>
    <mergeCell ref="Q35:R35"/>
    <mergeCell ref="Q36:R36"/>
    <mergeCell ref="B14:E14"/>
    <mergeCell ref="M12:P12"/>
    <mergeCell ref="F12:L12"/>
    <mergeCell ref="M13:P13"/>
    <mergeCell ref="F14:L14"/>
    <mergeCell ref="M14:P14"/>
    <mergeCell ref="F13:L13"/>
    <mergeCell ref="Q15:R15"/>
    <mergeCell ref="Q16:R16"/>
    <mergeCell ref="Q14:R14"/>
    <mergeCell ref="Q12:R12"/>
    <mergeCell ref="Q13:R13"/>
    <mergeCell ref="F15:L15"/>
    <mergeCell ref="F16:L16"/>
    <mergeCell ref="M16:P16"/>
    <mergeCell ref="M15:P15"/>
    <mergeCell ref="B12:E12"/>
    <mergeCell ref="B13:E13"/>
    <mergeCell ref="Q21:R21"/>
    <mergeCell ref="Q23:R23"/>
    <mergeCell ref="B15:E15"/>
    <mergeCell ref="B16:E16"/>
    <mergeCell ref="B17:E17"/>
    <mergeCell ref="B18:E18"/>
    <mergeCell ref="B19:E19"/>
    <mergeCell ref="B20:E20"/>
    <mergeCell ref="M33:P33"/>
    <mergeCell ref="B25:E25"/>
    <mergeCell ref="B26:E26"/>
    <mergeCell ref="B27:E27"/>
    <mergeCell ref="Q17:R17"/>
    <mergeCell ref="Q18:R18"/>
    <mergeCell ref="Q19:R19"/>
    <mergeCell ref="Q20:R20"/>
    <mergeCell ref="Q22:R22"/>
    <mergeCell ref="Q29:R29"/>
    <mergeCell ref="F23:L23"/>
    <mergeCell ref="M23:P23"/>
    <mergeCell ref="F17:L17"/>
    <mergeCell ref="F20:L20"/>
    <mergeCell ref="F19:L19"/>
    <mergeCell ref="M19:P19"/>
    <mergeCell ref="A41:Q45"/>
    <mergeCell ref="A40:R40"/>
    <mergeCell ref="R41:R45"/>
    <mergeCell ref="Q24:R24"/>
    <mergeCell ref="Q25:R25"/>
    <mergeCell ref="Q26:R26"/>
    <mergeCell ref="Q27:R27"/>
    <mergeCell ref="Q28:R28"/>
    <mergeCell ref="Q30:R30"/>
    <mergeCell ref="Q31:R31"/>
    <mergeCell ref="Q32:R32"/>
    <mergeCell ref="Q33:R33"/>
    <mergeCell ref="F24:L24"/>
    <mergeCell ref="M24:P24"/>
    <mergeCell ref="F33:L33"/>
    <mergeCell ref="F35:L35"/>
    <mergeCell ref="F36:L36"/>
    <mergeCell ref="F37:L37"/>
    <mergeCell ref="F30:L30"/>
    <mergeCell ref="M30:P30"/>
    <mergeCell ref="A39:B39"/>
    <mergeCell ref="C39:Q39"/>
    <mergeCell ref="A38:R38"/>
    <mergeCell ref="B37:E37"/>
  </mergeCells>
  <printOptions horizontalCentered="1"/>
  <pageMargins left="0.4" right="0.4" top="0.4" bottom="0.4" header="0" footer="0"/>
  <pageSetup scale="69" orientation="portrait" r:id="rId1"/>
  <rowBreaks count="1" manualBreakCount="1">
    <brk id="41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T138"/>
  <sheetViews>
    <sheetView showGridLines="0" zoomScaleNormal="100" workbookViewId="0">
      <selection activeCell="A47" sqref="A47:BX88"/>
    </sheetView>
  </sheetViews>
  <sheetFormatPr defaultColWidth="0" defaultRowHeight="15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0.85546875" customWidth="1"/>
    <col min="14" max="14" width="5.7109375" customWidth="1"/>
    <col min="15" max="15" width="4.7109375" customWidth="1"/>
    <col min="16" max="16" width="6.7109375" customWidth="1"/>
    <col min="17" max="17" width="10.85546875" customWidth="1"/>
    <col min="18" max="18" width="15.7109375" customWidth="1"/>
    <col min="19" max="19" width="1.42578125" customWidth="1"/>
  </cols>
  <sheetData>
    <row r="1" spans="1:18" x14ac:dyDescent="0.25"/>
    <row r="2" spans="1:18" s="61" customFormat="1" ht="20.25" x14ac:dyDescent="0.25">
      <c r="A2" s="66"/>
      <c r="B2" s="67"/>
      <c r="C2" s="67"/>
      <c r="D2" s="67"/>
      <c r="E2" s="399" t="s">
        <v>98</v>
      </c>
      <c r="F2" s="400"/>
      <c r="G2" s="400"/>
      <c r="H2" s="400"/>
      <c r="I2" s="400"/>
      <c r="J2" s="400"/>
      <c r="K2" s="400"/>
      <c r="L2" s="400"/>
      <c r="M2" s="400"/>
      <c r="N2" s="400"/>
      <c r="O2" s="73"/>
      <c r="P2" s="73"/>
      <c r="Q2" s="73"/>
      <c r="R2" s="74"/>
    </row>
    <row r="3" spans="1:18" s="61" customFormat="1" ht="22.5" customHeight="1" x14ac:dyDescent="0.25">
      <c r="A3" s="68"/>
      <c r="B3" s="69"/>
      <c r="C3" s="69"/>
      <c r="D3" s="69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79" t="s">
        <v>115</v>
      </c>
      <c r="P3" s="403"/>
      <c r="Q3" s="403"/>
      <c r="R3" s="404"/>
    </row>
    <row r="4" spans="1:18" s="61" customFormat="1" ht="15" customHeight="1" x14ac:dyDescent="0.25">
      <c r="A4" s="68"/>
      <c r="B4" s="69"/>
      <c r="C4" s="69"/>
      <c r="D4" s="69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5"/>
      <c r="P4" s="405"/>
      <c r="Q4" s="405"/>
      <c r="R4" s="404"/>
    </row>
    <row r="5" spans="1:18" s="61" customFormat="1" ht="15" customHeight="1" x14ac:dyDescent="0.25">
      <c r="A5" s="68"/>
      <c r="B5" s="69"/>
      <c r="C5" s="69"/>
      <c r="D5" s="69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5"/>
      <c r="P5" s="405"/>
      <c r="Q5" s="405"/>
      <c r="R5" s="404"/>
    </row>
    <row r="6" spans="1:18" s="61" customFormat="1" ht="15" customHeight="1" x14ac:dyDescent="0.25">
      <c r="A6" s="68"/>
      <c r="B6" s="69"/>
      <c r="C6" s="70" t="s">
        <v>96</v>
      </c>
      <c r="D6" s="7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3"/>
      <c r="P6" s="403"/>
      <c r="Q6" s="403"/>
      <c r="R6" s="404"/>
    </row>
    <row r="7" spans="1:18" s="61" customFormat="1" ht="15.75" customHeight="1" x14ac:dyDescent="0.25">
      <c r="A7" s="68"/>
      <c r="B7" s="62"/>
      <c r="C7" s="62"/>
      <c r="D7" s="6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5"/>
      <c r="P7" s="405"/>
      <c r="Q7" s="405"/>
      <c r="R7" s="404"/>
    </row>
    <row r="8" spans="1:18" s="61" customFormat="1" ht="23.25" x14ac:dyDescent="0.35">
      <c r="A8" s="406" t="s">
        <v>97</v>
      </c>
      <c r="B8" s="407"/>
      <c r="C8" s="407"/>
      <c r="D8" s="407"/>
      <c r="E8" s="189">
        <f>'Schedule 2'!$E$8</f>
        <v>2026</v>
      </c>
      <c r="F8" s="431" t="s">
        <v>6</v>
      </c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2"/>
      <c r="R8" s="433"/>
    </row>
    <row r="9" spans="1:18" s="61" customFormat="1" ht="18" customHeight="1" x14ac:dyDescent="0.25">
      <c r="A9" s="394" t="s">
        <v>1</v>
      </c>
      <c r="B9" s="395"/>
      <c r="C9" s="395"/>
      <c r="D9" s="395"/>
      <c r="E9" s="395"/>
      <c r="F9" s="395"/>
      <c r="G9" s="396"/>
      <c r="H9" s="396"/>
      <c r="I9" s="395"/>
      <c r="J9" s="395"/>
      <c r="K9" s="395"/>
      <c r="L9" s="397"/>
      <c r="M9" s="398" t="s">
        <v>0</v>
      </c>
      <c r="N9" s="224"/>
      <c r="O9" s="224"/>
      <c r="P9" s="224"/>
      <c r="Q9" s="224"/>
      <c r="R9" s="225"/>
    </row>
    <row r="10" spans="1:18" s="61" customFormat="1" ht="30" customHeight="1" x14ac:dyDescent="0.25">
      <c r="A10" s="434" t="str">
        <f>IF('Schedule 2'!$A$10="","",'Schedule 2'!$A$10)</f>
        <v/>
      </c>
      <c r="B10" s="435"/>
      <c r="C10" s="435"/>
      <c r="D10" s="435"/>
      <c r="E10" s="435"/>
      <c r="F10" s="435"/>
      <c r="G10" s="435"/>
      <c r="H10" s="435"/>
      <c r="I10" s="435"/>
      <c r="J10" s="435"/>
      <c r="K10" s="435"/>
      <c r="L10" s="436"/>
      <c r="M10" s="388" t="str">
        <f>IF('Schedule 2'!$M$10="","",'Schedule 2'!$M$10)</f>
        <v/>
      </c>
      <c r="N10" s="330"/>
      <c r="O10" s="330"/>
      <c r="P10" s="330"/>
      <c r="Q10" s="330"/>
      <c r="R10" s="332"/>
    </row>
    <row r="11" spans="1:18" s="61" customFormat="1" ht="18" customHeight="1" x14ac:dyDescent="0.25">
      <c r="A11" s="389"/>
      <c r="B11" s="390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1"/>
    </row>
    <row r="12" spans="1:18" s="61" customFormat="1" ht="30" customHeight="1" x14ac:dyDescent="0.25">
      <c r="A12" s="102" t="s">
        <v>3</v>
      </c>
      <c r="B12" s="486" t="s">
        <v>7</v>
      </c>
      <c r="C12" s="487"/>
      <c r="D12" s="486" t="s">
        <v>8</v>
      </c>
      <c r="E12" s="487"/>
      <c r="F12" s="487"/>
      <c r="G12" s="487"/>
      <c r="H12" s="487"/>
      <c r="I12" s="487"/>
      <c r="J12" s="487"/>
      <c r="K12" s="487"/>
      <c r="L12" s="487"/>
      <c r="M12" s="458" t="s">
        <v>9</v>
      </c>
      <c r="N12" s="458"/>
      <c r="O12" s="458"/>
      <c r="P12" s="458"/>
      <c r="Q12" s="458"/>
      <c r="R12" s="488"/>
    </row>
    <row r="13" spans="1:18" s="61" customFormat="1" ht="30" customHeight="1" x14ac:dyDescent="0.25">
      <c r="A13" s="103"/>
      <c r="B13" s="480"/>
      <c r="C13" s="481"/>
      <c r="D13" s="482"/>
      <c r="E13" s="483"/>
      <c r="F13" s="483"/>
      <c r="G13" s="483"/>
      <c r="H13" s="483"/>
      <c r="I13" s="483"/>
      <c r="J13" s="483"/>
      <c r="K13" s="483"/>
      <c r="L13" s="483"/>
      <c r="M13" s="484"/>
      <c r="N13" s="485"/>
      <c r="O13" s="485"/>
      <c r="P13" s="485"/>
      <c r="Q13" s="485"/>
      <c r="R13" s="485"/>
    </row>
    <row r="14" spans="1:18" s="61" customFormat="1" ht="30" customHeight="1" x14ac:dyDescent="0.25">
      <c r="A14" s="103"/>
      <c r="B14" s="480"/>
      <c r="C14" s="481"/>
      <c r="D14" s="482"/>
      <c r="E14" s="483"/>
      <c r="F14" s="483"/>
      <c r="G14" s="483"/>
      <c r="H14" s="483"/>
      <c r="I14" s="483"/>
      <c r="J14" s="483"/>
      <c r="K14" s="483"/>
      <c r="L14" s="483"/>
      <c r="M14" s="484"/>
      <c r="N14" s="485"/>
      <c r="O14" s="485"/>
      <c r="P14" s="485"/>
      <c r="Q14" s="485"/>
      <c r="R14" s="485"/>
    </row>
    <row r="15" spans="1:18" s="61" customFormat="1" ht="30" customHeight="1" x14ac:dyDescent="0.25">
      <c r="A15" s="103"/>
      <c r="B15" s="480"/>
      <c r="C15" s="481"/>
      <c r="D15" s="482"/>
      <c r="E15" s="483"/>
      <c r="F15" s="483"/>
      <c r="G15" s="483"/>
      <c r="H15" s="483"/>
      <c r="I15" s="483"/>
      <c r="J15" s="483"/>
      <c r="K15" s="483"/>
      <c r="L15" s="483"/>
      <c r="M15" s="484"/>
      <c r="N15" s="485"/>
      <c r="O15" s="485"/>
      <c r="P15" s="485"/>
      <c r="Q15" s="485"/>
      <c r="R15" s="485"/>
    </row>
    <row r="16" spans="1:18" s="61" customFormat="1" ht="30" customHeight="1" x14ac:dyDescent="0.25">
      <c r="A16" s="103"/>
      <c r="B16" s="480"/>
      <c r="C16" s="481"/>
      <c r="D16" s="482"/>
      <c r="E16" s="483"/>
      <c r="F16" s="483"/>
      <c r="G16" s="483"/>
      <c r="H16" s="483"/>
      <c r="I16" s="483"/>
      <c r="J16" s="483"/>
      <c r="K16" s="483"/>
      <c r="L16" s="483"/>
      <c r="M16" s="484"/>
      <c r="N16" s="485"/>
      <c r="O16" s="485"/>
      <c r="P16" s="485"/>
      <c r="Q16" s="485"/>
      <c r="R16" s="485"/>
    </row>
    <row r="17" spans="1:18" s="61" customFormat="1" ht="30" customHeight="1" x14ac:dyDescent="0.25">
      <c r="A17" s="103"/>
      <c r="B17" s="480"/>
      <c r="C17" s="481"/>
      <c r="D17" s="482"/>
      <c r="E17" s="483"/>
      <c r="F17" s="483"/>
      <c r="G17" s="483"/>
      <c r="H17" s="483"/>
      <c r="I17" s="483"/>
      <c r="J17" s="483"/>
      <c r="K17" s="483"/>
      <c r="L17" s="483"/>
      <c r="M17" s="484"/>
      <c r="N17" s="485"/>
      <c r="O17" s="485"/>
      <c r="P17" s="485"/>
      <c r="Q17" s="485"/>
      <c r="R17" s="485"/>
    </row>
    <row r="18" spans="1:18" s="61" customFormat="1" ht="9" customHeight="1" x14ac:dyDescent="0.25">
      <c r="A18" s="476"/>
      <c r="B18" s="488"/>
      <c r="C18" s="488"/>
      <c r="D18" s="488"/>
      <c r="E18" s="488"/>
      <c r="F18" s="488"/>
      <c r="G18" s="488"/>
      <c r="H18" s="488"/>
      <c r="I18" s="488"/>
      <c r="J18" s="488"/>
      <c r="K18" s="488"/>
      <c r="L18" s="488"/>
      <c r="M18" s="488"/>
      <c r="N18" s="488"/>
      <c r="O18" s="488"/>
      <c r="P18" s="488"/>
      <c r="Q18" s="488"/>
      <c r="R18" s="488"/>
    </row>
    <row r="19" spans="1:18" s="61" customFormat="1" ht="30" customHeight="1" x14ac:dyDescent="0.25">
      <c r="A19" s="102" t="s">
        <v>3</v>
      </c>
      <c r="B19" s="486" t="s">
        <v>7</v>
      </c>
      <c r="C19" s="487"/>
      <c r="D19" s="486" t="s">
        <v>10</v>
      </c>
      <c r="E19" s="487"/>
      <c r="F19" s="487"/>
      <c r="G19" s="487"/>
      <c r="H19" s="487"/>
      <c r="I19" s="487"/>
      <c r="J19" s="487"/>
      <c r="K19" s="487"/>
      <c r="L19" s="487"/>
      <c r="M19" s="458" t="s">
        <v>9</v>
      </c>
      <c r="N19" s="458"/>
      <c r="O19" s="458"/>
      <c r="P19" s="458"/>
      <c r="Q19" s="458"/>
      <c r="R19" s="488"/>
    </row>
    <row r="20" spans="1:18" s="61" customFormat="1" ht="30" customHeight="1" x14ac:dyDescent="0.25">
      <c r="A20" s="103"/>
      <c r="B20" s="480"/>
      <c r="C20" s="481"/>
      <c r="D20" s="482"/>
      <c r="E20" s="483"/>
      <c r="F20" s="483"/>
      <c r="G20" s="483"/>
      <c r="H20" s="483"/>
      <c r="I20" s="483"/>
      <c r="J20" s="483"/>
      <c r="K20" s="483"/>
      <c r="L20" s="483"/>
      <c r="M20" s="484"/>
      <c r="N20" s="485"/>
      <c r="O20" s="485"/>
      <c r="P20" s="485"/>
      <c r="Q20" s="485"/>
      <c r="R20" s="485"/>
    </row>
    <row r="21" spans="1:18" s="61" customFormat="1" ht="30" customHeight="1" x14ac:dyDescent="0.25">
      <c r="A21" s="103"/>
      <c r="B21" s="480"/>
      <c r="C21" s="481"/>
      <c r="D21" s="482"/>
      <c r="E21" s="483"/>
      <c r="F21" s="483"/>
      <c r="G21" s="483"/>
      <c r="H21" s="483"/>
      <c r="I21" s="483"/>
      <c r="J21" s="483"/>
      <c r="K21" s="483"/>
      <c r="L21" s="483"/>
      <c r="M21" s="484"/>
      <c r="N21" s="485"/>
      <c r="O21" s="485"/>
      <c r="P21" s="485"/>
      <c r="Q21" s="485"/>
      <c r="R21" s="485"/>
    </row>
    <row r="22" spans="1:18" s="61" customFormat="1" ht="30" customHeight="1" x14ac:dyDescent="0.25">
      <c r="A22" s="103"/>
      <c r="B22" s="480"/>
      <c r="C22" s="481"/>
      <c r="D22" s="482"/>
      <c r="E22" s="483"/>
      <c r="F22" s="483"/>
      <c r="G22" s="483"/>
      <c r="H22" s="483"/>
      <c r="I22" s="483"/>
      <c r="J22" s="483"/>
      <c r="K22" s="483"/>
      <c r="L22" s="483"/>
      <c r="M22" s="484"/>
      <c r="N22" s="485"/>
      <c r="O22" s="485"/>
      <c r="P22" s="485"/>
      <c r="Q22" s="485"/>
      <c r="R22" s="485"/>
    </row>
    <row r="23" spans="1:18" s="61" customFormat="1" ht="30" customHeight="1" x14ac:dyDescent="0.25">
      <c r="A23" s="103"/>
      <c r="B23" s="480"/>
      <c r="C23" s="481"/>
      <c r="D23" s="482"/>
      <c r="E23" s="483"/>
      <c r="F23" s="483"/>
      <c r="G23" s="483"/>
      <c r="H23" s="483"/>
      <c r="I23" s="483"/>
      <c r="J23" s="483"/>
      <c r="K23" s="483"/>
      <c r="L23" s="483"/>
      <c r="M23" s="484"/>
      <c r="N23" s="485"/>
      <c r="O23" s="485"/>
      <c r="P23" s="485"/>
      <c r="Q23" s="485"/>
      <c r="R23" s="485"/>
    </row>
    <row r="24" spans="1:18" s="61" customFormat="1" ht="30" customHeight="1" x14ac:dyDescent="0.25">
      <c r="A24" s="103"/>
      <c r="B24" s="480"/>
      <c r="C24" s="481"/>
      <c r="D24" s="482"/>
      <c r="E24" s="483"/>
      <c r="F24" s="483"/>
      <c r="G24" s="483"/>
      <c r="H24" s="483"/>
      <c r="I24" s="483"/>
      <c r="J24" s="483"/>
      <c r="K24" s="483"/>
      <c r="L24" s="483"/>
      <c r="M24" s="484"/>
      <c r="N24" s="485"/>
      <c r="O24" s="485"/>
      <c r="P24" s="485"/>
      <c r="Q24" s="485"/>
      <c r="R24" s="485"/>
    </row>
    <row r="25" spans="1:18" s="61" customFormat="1" ht="9" customHeight="1" x14ac:dyDescent="0.25">
      <c r="A25" s="489"/>
      <c r="B25" s="490"/>
      <c r="C25" s="490"/>
      <c r="D25" s="490"/>
      <c r="E25" s="490"/>
      <c r="F25" s="490"/>
      <c r="G25" s="490"/>
      <c r="H25" s="490"/>
      <c r="I25" s="490"/>
      <c r="J25" s="490"/>
      <c r="K25" s="490"/>
      <c r="L25" s="490"/>
      <c r="M25" s="490"/>
      <c r="N25" s="490"/>
      <c r="O25" s="490"/>
      <c r="P25" s="490"/>
      <c r="Q25" s="490"/>
      <c r="R25" s="491"/>
    </row>
    <row r="26" spans="1:18" s="61" customFormat="1" ht="30" customHeight="1" x14ac:dyDescent="0.25">
      <c r="A26" s="102" t="s">
        <v>3</v>
      </c>
      <c r="B26" s="486" t="s">
        <v>7</v>
      </c>
      <c r="C26" s="487"/>
      <c r="D26" s="486" t="s">
        <v>11</v>
      </c>
      <c r="E26" s="487"/>
      <c r="F26" s="487"/>
      <c r="G26" s="487"/>
      <c r="H26" s="487"/>
      <c r="I26" s="487"/>
      <c r="J26" s="487"/>
      <c r="K26" s="487"/>
      <c r="L26" s="487"/>
      <c r="M26" s="458" t="s">
        <v>9</v>
      </c>
      <c r="N26" s="458"/>
      <c r="O26" s="458"/>
      <c r="P26" s="458"/>
      <c r="Q26" s="458"/>
      <c r="R26" s="488"/>
    </row>
    <row r="27" spans="1:18" s="61" customFormat="1" ht="30" customHeight="1" x14ac:dyDescent="0.25">
      <c r="A27" s="103"/>
      <c r="B27" s="480"/>
      <c r="C27" s="481"/>
      <c r="D27" s="482"/>
      <c r="E27" s="483"/>
      <c r="F27" s="483"/>
      <c r="G27" s="483"/>
      <c r="H27" s="483"/>
      <c r="I27" s="483"/>
      <c r="J27" s="483"/>
      <c r="K27" s="483"/>
      <c r="L27" s="483"/>
      <c r="M27" s="484"/>
      <c r="N27" s="485"/>
      <c r="O27" s="485"/>
      <c r="P27" s="485"/>
      <c r="Q27" s="485"/>
      <c r="R27" s="485"/>
    </row>
    <row r="28" spans="1:18" s="61" customFormat="1" ht="30" customHeight="1" x14ac:dyDescent="0.25">
      <c r="A28" s="103"/>
      <c r="B28" s="480"/>
      <c r="C28" s="481"/>
      <c r="D28" s="482"/>
      <c r="E28" s="483"/>
      <c r="F28" s="483"/>
      <c r="G28" s="483"/>
      <c r="H28" s="483"/>
      <c r="I28" s="483"/>
      <c r="J28" s="483"/>
      <c r="K28" s="483"/>
      <c r="L28" s="483"/>
      <c r="M28" s="484"/>
      <c r="N28" s="485"/>
      <c r="O28" s="485"/>
      <c r="P28" s="485"/>
      <c r="Q28" s="485"/>
      <c r="R28" s="485"/>
    </row>
    <row r="29" spans="1:18" s="61" customFormat="1" ht="30" customHeight="1" x14ac:dyDescent="0.25">
      <c r="A29" s="103"/>
      <c r="B29" s="480"/>
      <c r="C29" s="481"/>
      <c r="D29" s="482"/>
      <c r="E29" s="483"/>
      <c r="F29" s="483"/>
      <c r="G29" s="483"/>
      <c r="H29" s="483"/>
      <c r="I29" s="483"/>
      <c r="J29" s="483"/>
      <c r="K29" s="483"/>
      <c r="L29" s="483"/>
      <c r="M29" s="484"/>
      <c r="N29" s="485"/>
      <c r="O29" s="485"/>
      <c r="P29" s="485"/>
      <c r="Q29" s="485"/>
      <c r="R29" s="485"/>
    </row>
    <row r="30" spans="1:18" s="61" customFormat="1" ht="30" customHeight="1" x14ac:dyDescent="0.25">
      <c r="A30" s="103"/>
      <c r="B30" s="480"/>
      <c r="C30" s="481"/>
      <c r="D30" s="482"/>
      <c r="E30" s="483"/>
      <c r="F30" s="483"/>
      <c r="G30" s="483"/>
      <c r="H30" s="483"/>
      <c r="I30" s="483"/>
      <c r="J30" s="483"/>
      <c r="K30" s="483"/>
      <c r="L30" s="483"/>
      <c r="M30" s="484"/>
      <c r="N30" s="485"/>
      <c r="O30" s="485"/>
      <c r="P30" s="485"/>
      <c r="Q30" s="485"/>
      <c r="R30" s="485"/>
    </row>
    <row r="31" spans="1:18" s="61" customFormat="1" ht="30" customHeight="1" x14ac:dyDescent="0.25">
      <c r="A31" s="103"/>
      <c r="B31" s="480"/>
      <c r="C31" s="481"/>
      <c r="D31" s="482"/>
      <c r="E31" s="483"/>
      <c r="F31" s="483"/>
      <c r="G31" s="483"/>
      <c r="H31" s="483"/>
      <c r="I31" s="483"/>
      <c r="J31" s="483"/>
      <c r="K31" s="483"/>
      <c r="L31" s="483"/>
      <c r="M31" s="484"/>
      <c r="N31" s="485"/>
      <c r="O31" s="485"/>
      <c r="P31" s="485"/>
      <c r="Q31" s="485"/>
      <c r="R31" s="485"/>
    </row>
    <row r="32" spans="1:18" ht="15" customHeight="1" x14ac:dyDescent="0.25">
      <c r="A32" s="417"/>
      <c r="B32" s="418"/>
      <c r="C32" s="418"/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9"/>
    </row>
    <row r="33" spans="1:18" ht="26.25" customHeight="1" x14ac:dyDescent="0.25">
      <c r="A33" s="474">
        <v>45292</v>
      </c>
      <c r="B33" s="475"/>
      <c r="C33" s="475"/>
      <c r="D33" s="475"/>
      <c r="E33" s="475"/>
      <c r="F33" s="475"/>
      <c r="G33" s="475"/>
      <c r="H33" s="475"/>
      <c r="I33" s="475"/>
      <c r="J33" s="475"/>
      <c r="K33" s="475"/>
      <c r="L33" s="475"/>
      <c r="M33" s="475"/>
      <c r="N33" s="475"/>
      <c r="O33" s="475"/>
      <c r="P33" s="475"/>
      <c r="Q33" s="475"/>
      <c r="R33" s="76" t="s">
        <v>118</v>
      </c>
    </row>
    <row r="34" spans="1:18" s="61" customFormat="1" ht="20.25" x14ac:dyDescent="0.25">
      <c r="A34" s="66"/>
      <c r="B34" s="67"/>
      <c r="C34" s="67"/>
      <c r="D34" s="67"/>
      <c r="E34" s="399" t="s">
        <v>98</v>
      </c>
      <c r="F34" s="400"/>
      <c r="G34" s="400"/>
      <c r="H34" s="400"/>
      <c r="I34" s="400"/>
      <c r="J34" s="400"/>
      <c r="K34" s="400"/>
      <c r="L34" s="400"/>
      <c r="M34" s="400"/>
      <c r="N34" s="400"/>
      <c r="O34" s="73"/>
      <c r="P34" s="73"/>
      <c r="Q34" s="73"/>
      <c r="R34" s="74"/>
    </row>
    <row r="35" spans="1:18" s="61" customFormat="1" ht="22.5" customHeight="1" x14ac:dyDescent="0.25">
      <c r="A35" s="68"/>
      <c r="B35" s="69"/>
      <c r="C35" s="69"/>
      <c r="D35" s="69"/>
      <c r="E35" s="401"/>
      <c r="F35" s="401"/>
      <c r="G35" s="401"/>
      <c r="H35" s="401"/>
      <c r="I35" s="401"/>
      <c r="J35" s="401"/>
      <c r="K35" s="401"/>
      <c r="L35" s="401"/>
      <c r="M35" s="401"/>
      <c r="N35" s="401"/>
      <c r="O35" s="479" t="s">
        <v>116</v>
      </c>
      <c r="P35" s="403"/>
      <c r="Q35" s="403"/>
      <c r="R35" s="404"/>
    </row>
    <row r="36" spans="1:18" s="61" customFormat="1" ht="15" customHeight="1" x14ac:dyDescent="0.25">
      <c r="A36" s="68"/>
      <c r="B36" s="69"/>
      <c r="C36" s="69"/>
      <c r="D36" s="69"/>
      <c r="E36" s="401"/>
      <c r="F36" s="401"/>
      <c r="G36" s="401"/>
      <c r="H36" s="401"/>
      <c r="I36" s="401"/>
      <c r="J36" s="401"/>
      <c r="K36" s="401"/>
      <c r="L36" s="401"/>
      <c r="M36" s="401"/>
      <c r="N36" s="401"/>
      <c r="O36" s="405"/>
      <c r="P36" s="405"/>
      <c r="Q36" s="405"/>
      <c r="R36" s="404"/>
    </row>
    <row r="37" spans="1:18" s="61" customFormat="1" ht="15" customHeight="1" x14ac:dyDescent="0.25">
      <c r="A37" s="68"/>
      <c r="B37" s="69"/>
      <c r="C37" s="69"/>
      <c r="D37" s="69"/>
      <c r="E37" s="401"/>
      <c r="F37" s="401"/>
      <c r="G37" s="401"/>
      <c r="H37" s="401"/>
      <c r="I37" s="401"/>
      <c r="J37" s="401"/>
      <c r="K37" s="401"/>
      <c r="L37" s="401"/>
      <c r="M37" s="401"/>
      <c r="N37" s="401"/>
      <c r="O37" s="405"/>
      <c r="P37" s="405"/>
      <c r="Q37" s="405"/>
      <c r="R37" s="404"/>
    </row>
    <row r="38" spans="1:18" s="61" customFormat="1" ht="15" customHeight="1" x14ac:dyDescent="0.25">
      <c r="A38" s="68"/>
      <c r="B38" s="69"/>
      <c r="C38" s="70" t="s">
        <v>96</v>
      </c>
      <c r="D38" s="71"/>
      <c r="E38" s="401"/>
      <c r="F38" s="401"/>
      <c r="G38" s="401"/>
      <c r="H38" s="401"/>
      <c r="I38" s="401"/>
      <c r="J38" s="401"/>
      <c r="K38" s="401"/>
      <c r="L38" s="401"/>
      <c r="M38" s="401"/>
      <c r="N38" s="401"/>
      <c r="O38" s="403"/>
      <c r="P38" s="403"/>
      <c r="Q38" s="403"/>
      <c r="R38" s="404"/>
    </row>
    <row r="39" spans="1:18" s="61" customFormat="1" ht="15.75" customHeight="1" x14ac:dyDescent="0.25">
      <c r="A39" s="68"/>
      <c r="B39" s="62"/>
      <c r="C39" s="62"/>
      <c r="D39" s="6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5"/>
      <c r="P39" s="405"/>
      <c r="Q39" s="405"/>
      <c r="R39" s="404"/>
    </row>
    <row r="40" spans="1:18" s="61" customFormat="1" ht="23.25" x14ac:dyDescent="0.35">
      <c r="A40" s="406" t="s">
        <v>97</v>
      </c>
      <c r="B40" s="407"/>
      <c r="C40" s="407"/>
      <c r="D40" s="407"/>
      <c r="E40" s="189">
        <f>'Schedule 2'!$E$8</f>
        <v>2026</v>
      </c>
      <c r="F40" s="431" t="s">
        <v>6</v>
      </c>
      <c r="G40" s="432"/>
      <c r="H40" s="432"/>
      <c r="I40" s="432"/>
      <c r="J40" s="432"/>
      <c r="K40" s="432"/>
      <c r="L40" s="432"/>
      <c r="M40" s="432"/>
      <c r="N40" s="432"/>
      <c r="O40" s="432"/>
      <c r="P40" s="432"/>
      <c r="Q40" s="432"/>
      <c r="R40" s="433"/>
    </row>
    <row r="41" spans="1:18" s="61" customFormat="1" ht="18" customHeight="1" x14ac:dyDescent="0.25">
      <c r="A41" s="394" t="s">
        <v>1</v>
      </c>
      <c r="B41" s="395"/>
      <c r="C41" s="395"/>
      <c r="D41" s="395"/>
      <c r="E41" s="395"/>
      <c r="F41" s="395"/>
      <c r="G41" s="396"/>
      <c r="H41" s="396"/>
      <c r="I41" s="395"/>
      <c r="J41" s="395"/>
      <c r="K41" s="395"/>
      <c r="L41" s="397"/>
      <c r="M41" s="398" t="s">
        <v>0</v>
      </c>
      <c r="N41" s="224"/>
      <c r="O41" s="224"/>
      <c r="P41" s="224"/>
      <c r="Q41" s="224"/>
      <c r="R41" s="225"/>
    </row>
    <row r="42" spans="1:18" s="61" customFormat="1" ht="30" customHeight="1" x14ac:dyDescent="0.25">
      <c r="A42" s="434" t="str">
        <f>A10</f>
        <v/>
      </c>
      <c r="B42" s="435"/>
      <c r="C42" s="435"/>
      <c r="D42" s="435"/>
      <c r="E42" s="435"/>
      <c r="F42" s="435"/>
      <c r="G42" s="435"/>
      <c r="H42" s="435"/>
      <c r="I42" s="435"/>
      <c r="J42" s="435"/>
      <c r="K42" s="435"/>
      <c r="L42" s="436"/>
      <c r="M42" s="388" t="str">
        <f>M10</f>
        <v/>
      </c>
      <c r="N42" s="330"/>
      <c r="O42" s="330"/>
      <c r="P42" s="330"/>
      <c r="Q42" s="330"/>
      <c r="R42" s="332"/>
    </row>
    <row r="43" spans="1:18" s="61" customFormat="1" ht="18" customHeight="1" x14ac:dyDescent="0.25">
      <c r="A43" s="389"/>
      <c r="B43" s="390"/>
      <c r="C43" s="390"/>
      <c r="D43" s="390"/>
      <c r="E43" s="390"/>
      <c r="F43" s="390"/>
      <c r="G43" s="390"/>
      <c r="H43" s="390"/>
      <c r="I43" s="390"/>
      <c r="J43" s="390"/>
      <c r="K43" s="390"/>
      <c r="L43" s="390"/>
      <c r="M43" s="390"/>
      <c r="N43" s="390"/>
      <c r="O43" s="390"/>
      <c r="P43" s="390"/>
      <c r="Q43" s="390"/>
      <c r="R43" s="391"/>
    </row>
    <row r="44" spans="1:18" s="61" customFormat="1" ht="30" customHeight="1" x14ac:dyDescent="0.25">
      <c r="A44" s="476" t="s">
        <v>12</v>
      </c>
      <c r="B44" s="453"/>
      <c r="C44" s="453"/>
      <c r="D44" s="453"/>
      <c r="E44" s="453"/>
      <c r="F44" s="458" t="s">
        <v>13</v>
      </c>
      <c r="G44" s="458"/>
      <c r="H44" s="458"/>
      <c r="I44" s="458"/>
      <c r="J44" s="458"/>
      <c r="K44" s="458"/>
      <c r="L44" s="458"/>
      <c r="M44" s="476" t="s">
        <v>14</v>
      </c>
      <c r="N44" s="453"/>
      <c r="O44" s="453"/>
      <c r="P44" s="453"/>
      <c r="Q44" s="477" t="s">
        <v>15</v>
      </c>
      <c r="R44" s="478"/>
    </row>
    <row r="45" spans="1:18" s="61" customFormat="1" ht="30" customHeight="1" x14ac:dyDescent="0.25">
      <c r="A45" s="465" t="s">
        <v>16</v>
      </c>
      <c r="B45" s="466"/>
      <c r="C45" s="466"/>
      <c r="D45" s="466"/>
      <c r="E45" s="466"/>
      <c r="F45" s="467" t="s">
        <v>293</v>
      </c>
      <c r="G45" s="468"/>
      <c r="H45" s="468"/>
      <c r="I45" s="468"/>
      <c r="J45" s="468"/>
      <c r="K45" s="468"/>
      <c r="L45" s="468"/>
      <c r="M45" s="469"/>
      <c r="N45" s="469"/>
      <c r="O45" s="469"/>
      <c r="P45" s="469"/>
      <c r="Q45" s="442"/>
      <c r="R45" s="442"/>
    </row>
    <row r="46" spans="1:18" s="61" customFormat="1" ht="30" customHeight="1" x14ac:dyDescent="0.25">
      <c r="A46" s="437" t="s">
        <v>17</v>
      </c>
      <c r="B46" s="438"/>
      <c r="C46" s="438"/>
      <c r="D46" s="438"/>
      <c r="E46" s="438"/>
      <c r="F46" s="470"/>
      <c r="G46" s="470"/>
      <c r="H46" s="470"/>
      <c r="I46" s="470"/>
      <c r="J46" s="470"/>
      <c r="K46" s="470"/>
      <c r="L46" s="470"/>
      <c r="M46" s="450">
        <f>M47+M48</f>
        <v>0</v>
      </c>
      <c r="N46" s="471"/>
      <c r="O46" s="471"/>
      <c r="P46" s="471"/>
      <c r="Q46" s="451">
        <f>Q47+Q48</f>
        <v>0</v>
      </c>
      <c r="R46" s="451"/>
    </row>
    <row r="47" spans="1:18" s="61" customFormat="1" ht="30" customHeight="1" x14ac:dyDescent="0.25">
      <c r="A47" s="472" t="s">
        <v>18</v>
      </c>
      <c r="B47" s="473"/>
      <c r="C47" s="473"/>
      <c r="D47" s="473"/>
      <c r="E47" s="473"/>
      <c r="F47" s="439" t="s">
        <v>294</v>
      </c>
      <c r="G47" s="440"/>
      <c r="H47" s="440"/>
      <c r="I47" s="440"/>
      <c r="J47" s="440"/>
      <c r="K47" s="440"/>
      <c r="L47" s="440"/>
      <c r="M47" s="441"/>
      <c r="N47" s="441"/>
      <c r="O47" s="441"/>
      <c r="P47" s="441"/>
      <c r="Q47" s="442"/>
      <c r="R47" s="442"/>
    </row>
    <row r="48" spans="1:18" s="61" customFormat="1" ht="30" customHeight="1" x14ac:dyDescent="0.25">
      <c r="A48" s="472" t="s">
        <v>19</v>
      </c>
      <c r="B48" s="473"/>
      <c r="C48" s="473"/>
      <c r="D48" s="473"/>
      <c r="E48" s="473"/>
      <c r="F48" s="439" t="s">
        <v>295</v>
      </c>
      <c r="G48" s="440"/>
      <c r="H48" s="440"/>
      <c r="I48" s="440"/>
      <c r="J48" s="440"/>
      <c r="K48" s="440"/>
      <c r="L48" s="440"/>
      <c r="M48" s="441"/>
      <c r="N48" s="441"/>
      <c r="O48" s="441"/>
      <c r="P48" s="441"/>
      <c r="Q48" s="442"/>
      <c r="R48" s="442"/>
    </row>
    <row r="49" spans="1:20" s="195" customFormat="1" ht="30" customHeight="1" x14ac:dyDescent="0.25">
      <c r="A49" s="437" t="s">
        <v>296</v>
      </c>
      <c r="B49" s="438"/>
      <c r="C49" s="438"/>
      <c r="D49" s="438"/>
      <c r="E49" s="438"/>
      <c r="F49" s="439" t="s">
        <v>297</v>
      </c>
      <c r="G49" s="440"/>
      <c r="H49" s="440"/>
      <c r="I49" s="440"/>
      <c r="J49" s="440"/>
      <c r="K49" s="440"/>
      <c r="L49" s="440"/>
      <c r="M49" s="441"/>
      <c r="N49" s="441"/>
      <c r="O49" s="441"/>
      <c r="P49" s="441"/>
      <c r="Q49" s="442"/>
      <c r="R49" s="442"/>
    </row>
    <row r="50" spans="1:20" s="61" customFormat="1" ht="30" customHeight="1" x14ac:dyDescent="0.25">
      <c r="A50" s="437" t="s">
        <v>298</v>
      </c>
      <c r="B50" s="438"/>
      <c r="C50" s="438"/>
      <c r="D50" s="438"/>
      <c r="E50" s="438"/>
      <c r="F50" s="439" t="s">
        <v>299</v>
      </c>
      <c r="G50" s="440"/>
      <c r="H50" s="440"/>
      <c r="I50" s="440"/>
      <c r="J50" s="440"/>
      <c r="K50" s="440"/>
      <c r="L50" s="440"/>
      <c r="M50" s="441"/>
      <c r="N50" s="441"/>
      <c r="O50" s="441"/>
      <c r="P50" s="441"/>
      <c r="Q50" s="442"/>
      <c r="R50" s="442"/>
    </row>
    <row r="51" spans="1:20" s="61" customFormat="1" ht="30" customHeight="1" x14ac:dyDescent="0.25">
      <c r="A51" s="437" t="s">
        <v>300</v>
      </c>
      <c r="B51" s="438"/>
      <c r="C51" s="438"/>
      <c r="D51" s="438"/>
      <c r="E51" s="438"/>
      <c r="F51" s="439" t="s">
        <v>301</v>
      </c>
      <c r="G51" s="453"/>
      <c r="H51" s="453"/>
      <c r="I51" s="453"/>
      <c r="J51" s="453"/>
      <c r="K51" s="453"/>
      <c r="L51" s="453"/>
      <c r="M51" s="441"/>
      <c r="N51" s="441"/>
      <c r="O51" s="441"/>
      <c r="P51" s="441"/>
      <c r="Q51" s="442"/>
      <c r="R51" s="442"/>
    </row>
    <row r="52" spans="1:20" s="61" customFormat="1" ht="30" customHeight="1" x14ac:dyDescent="0.25">
      <c r="A52" s="437" t="s">
        <v>302</v>
      </c>
      <c r="B52" s="438"/>
      <c r="C52" s="438"/>
      <c r="D52" s="438"/>
      <c r="E52" s="438"/>
      <c r="F52" s="439" t="s">
        <v>303</v>
      </c>
      <c r="G52" s="440"/>
      <c r="H52" s="440"/>
      <c r="I52" s="440"/>
      <c r="J52" s="440"/>
      <c r="K52" s="440"/>
      <c r="L52" s="440"/>
      <c r="M52" s="450">
        <f>M45+M46+M49+M50+M51</f>
        <v>0</v>
      </c>
      <c r="N52" s="450"/>
      <c r="O52" s="450"/>
      <c r="P52" s="450"/>
      <c r="Q52" s="451">
        <v>0</v>
      </c>
      <c r="R52" s="451"/>
    </row>
    <row r="53" spans="1:20" s="61" customFormat="1" ht="45" customHeight="1" x14ac:dyDescent="0.25">
      <c r="A53" s="437" t="s">
        <v>304</v>
      </c>
      <c r="B53" s="452"/>
      <c r="C53" s="452"/>
      <c r="D53" s="452"/>
      <c r="E53" s="452"/>
      <c r="F53" s="439"/>
      <c r="G53" s="453"/>
      <c r="H53" s="453"/>
      <c r="I53" s="453"/>
      <c r="J53" s="453"/>
      <c r="K53" s="453"/>
      <c r="L53" s="453"/>
      <c r="M53" s="441"/>
      <c r="N53" s="441"/>
      <c r="O53" s="441"/>
      <c r="P53" s="441"/>
      <c r="Q53" s="442"/>
      <c r="R53" s="442"/>
    </row>
    <row r="54" spans="1:20" s="61" customFormat="1" ht="30" customHeight="1" x14ac:dyDescent="0.25">
      <c r="A54" s="456" t="s">
        <v>305</v>
      </c>
      <c r="B54" s="457"/>
      <c r="C54" s="457"/>
      <c r="D54" s="457"/>
      <c r="E54" s="457"/>
      <c r="F54" s="439" t="s">
        <v>306</v>
      </c>
      <c r="G54" s="453"/>
      <c r="H54" s="453"/>
      <c r="I54" s="453"/>
      <c r="J54" s="453"/>
      <c r="K54" s="453"/>
      <c r="L54" s="453"/>
      <c r="M54" s="450">
        <f>M52-M53</f>
        <v>0</v>
      </c>
      <c r="N54" s="450"/>
      <c r="O54" s="450"/>
      <c r="P54" s="450"/>
      <c r="Q54" s="451">
        <f>Q52-Q53</f>
        <v>0</v>
      </c>
      <c r="R54" s="451"/>
    </row>
    <row r="55" spans="1:20" s="61" customFormat="1" ht="9" customHeight="1" x14ac:dyDescent="0.25">
      <c r="A55" s="460"/>
      <c r="B55" s="461"/>
      <c r="C55" s="461"/>
      <c r="D55" s="461"/>
      <c r="E55" s="461"/>
      <c r="F55" s="462"/>
      <c r="G55" s="462"/>
      <c r="H55" s="462"/>
      <c r="I55" s="462"/>
      <c r="J55" s="462"/>
      <c r="K55" s="462"/>
      <c r="L55" s="462"/>
      <c r="M55" s="462"/>
      <c r="N55" s="462"/>
      <c r="O55" s="462"/>
      <c r="P55" s="462"/>
      <c r="Q55" s="462"/>
      <c r="R55" s="462"/>
      <c r="S55" s="5"/>
      <c r="T55" s="5"/>
    </row>
    <row r="56" spans="1:20" s="61" customFormat="1" ht="30" customHeight="1" x14ac:dyDescent="0.25">
      <c r="A56" s="463" t="s">
        <v>288</v>
      </c>
      <c r="B56" s="453"/>
      <c r="C56" s="453"/>
      <c r="D56" s="453"/>
      <c r="E56" s="453"/>
      <c r="F56" s="453"/>
      <c r="G56" s="453"/>
      <c r="H56" s="453"/>
      <c r="I56" s="453"/>
      <c r="J56" s="453"/>
      <c r="K56" s="453"/>
      <c r="L56" s="453"/>
      <c r="M56" s="458" t="s">
        <v>14</v>
      </c>
      <c r="N56" s="459"/>
      <c r="O56" s="459"/>
      <c r="P56" s="459"/>
      <c r="Q56" s="458" t="s">
        <v>15</v>
      </c>
      <c r="R56" s="459"/>
    </row>
    <row r="57" spans="1:20" s="61" customFormat="1" ht="30" customHeight="1" x14ac:dyDescent="0.25">
      <c r="A57" s="464" t="s">
        <v>289</v>
      </c>
      <c r="B57" s="455"/>
      <c r="C57" s="455"/>
      <c r="D57" s="455"/>
      <c r="E57" s="455"/>
      <c r="F57" s="455"/>
      <c r="G57" s="455"/>
      <c r="H57" s="455"/>
      <c r="I57" s="455"/>
      <c r="J57" s="455"/>
      <c r="K57" s="455"/>
      <c r="L57" s="455"/>
      <c r="M57" s="443"/>
      <c r="N57" s="443"/>
      <c r="O57" s="443"/>
      <c r="P57" s="443"/>
      <c r="Q57" s="443"/>
      <c r="R57" s="443"/>
    </row>
    <row r="58" spans="1:20" s="61" customFormat="1" ht="30" customHeight="1" x14ac:dyDescent="0.25">
      <c r="A58" s="454" t="s">
        <v>290</v>
      </c>
      <c r="B58" s="455"/>
      <c r="C58" s="455"/>
      <c r="D58" s="455"/>
      <c r="E58" s="455"/>
      <c r="F58" s="455"/>
      <c r="G58" s="455"/>
      <c r="H58" s="455"/>
      <c r="I58" s="455"/>
      <c r="J58" s="455"/>
      <c r="K58" s="455"/>
      <c r="L58" s="455"/>
      <c r="M58" s="443"/>
      <c r="N58" s="443"/>
      <c r="O58" s="443"/>
      <c r="P58" s="443"/>
      <c r="Q58" s="443"/>
      <c r="R58" s="443"/>
      <c r="S58" s="5"/>
      <c r="T58" s="5"/>
    </row>
    <row r="59" spans="1:20" s="61" customFormat="1" ht="30" customHeight="1" x14ac:dyDescent="0.25">
      <c r="A59" s="454" t="s">
        <v>291</v>
      </c>
      <c r="B59" s="455"/>
      <c r="C59" s="455"/>
      <c r="D59" s="455"/>
      <c r="E59" s="455"/>
      <c r="F59" s="455"/>
      <c r="G59" s="455"/>
      <c r="H59" s="455"/>
      <c r="I59" s="455"/>
      <c r="J59" s="455"/>
      <c r="K59" s="455"/>
      <c r="L59" s="455"/>
      <c r="M59" s="450">
        <f>M57-M58</f>
        <v>0</v>
      </c>
      <c r="N59" s="450"/>
      <c r="O59" s="450"/>
      <c r="P59" s="450"/>
      <c r="Q59" s="450">
        <f>Q57-Q58</f>
        <v>0</v>
      </c>
      <c r="R59" s="450"/>
    </row>
    <row r="60" spans="1:20" s="61" customFormat="1" ht="30" customHeight="1" x14ac:dyDescent="0.25">
      <c r="A60" s="446" t="s">
        <v>171</v>
      </c>
      <c r="B60" s="447"/>
      <c r="C60" s="447"/>
      <c r="D60" s="447"/>
      <c r="E60" s="447"/>
      <c r="F60" s="447"/>
      <c r="G60" s="447"/>
      <c r="H60" s="447"/>
      <c r="I60" s="447"/>
      <c r="J60" s="447"/>
      <c r="K60" s="447"/>
      <c r="L60" s="447"/>
      <c r="M60" s="448"/>
      <c r="N60" s="448"/>
      <c r="O60" s="448"/>
      <c r="P60" s="448"/>
      <c r="Q60" s="448"/>
      <c r="R60" s="449"/>
    </row>
    <row r="61" spans="1:20" ht="11.45" customHeight="1" x14ac:dyDescent="0.25">
      <c r="A61" s="417"/>
      <c r="B61" s="418"/>
      <c r="C61" s="418"/>
      <c r="D61" s="418"/>
      <c r="E61" s="418"/>
      <c r="F61" s="418"/>
      <c r="G61" s="418"/>
      <c r="H61" s="418"/>
      <c r="I61" s="418"/>
      <c r="J61" s="418"/>
      <c r="K61" s="418"/>
      <c r="L61" s="418"/>
      <c r="M61" s="418"/>
      <c r="N61" s="418"/>
      <c r="O61" s="418"/>
      <c r="P61" s="418"/>
      <c r="Q61" s="418"/>
      <c r="R61" s="419"/>
    </row>
    <row r="62" spans="1:20" ht="26.45" customHeight="1" x14ac:dyDescent="0.25">
      <c r="A62" s="444">
        <v>45292</v>
      </c>
      <c r="B62" s="445"/>
      <c r="C62" s="445"/>
      <c r="D62" s="445"/>
      <c r="E62" s="445"/>
      <c r="F62" s="445"/>
      <c r="G62" s="445"/>
      <c r="H62" s="445"/>
      <c r="I62" s="445"/>
      <c r="J62" s="445"/>
      <c r="K62" s="445"/>
      <c r="L62" s="445"/>
      <c r="M62" s="445"/>
      <c r="N62" s="445"/>
      <c r="O62" s="445"/>
      <c r="P62" s="445"/>
      <c r="Q62" s="445"/>
      <c r="R62" s="77" t="s">
        <v>117</v>
      </c>
    </row>
    <row r="63" spans="1:20" ht="6.6" customHeight="1" x14ac:dyDescent="0.25">
      <c r="A63" s="7"/>
      <c r="B63" s="7"/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  <c r="N63" s="9"/>
      <c r="O63" s="9"/>
      <c r="P63" s="9"/>
      <c r="Q63" s="9"/>
      <c r="R63" s="10"/>
    </row>
    <row r="64" spans="1:20" ht="31.5" hidden="1" x14ac:dyDescent="0.25">
      <c r="A64" s="7"/>
      <c r="B64" s="7"/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  <c r="N64" s="9"/>
      <c r="O64" s="9"/>
      <c r="P64" s="9"/>
      <c r="Q64" s="9"/>
      <c r="R64" s="10"/>
    </row>
    <row r="65" spans="1:18" ht="18" hidden="1" customHeight="1" x14ac:dyDescent="0.25">
      <c r="A65" s="7"/>
      <c r="B65" s="7"/>
      <c r="C65" s="7"/>
      <c r="D65" s="7"/>
      <c r="E65" s="11"/>
      <c r="F65" s="12"/>
      <c r="G65" s="12"/>
      <c r="H65" s="12"/>
      <c r="I65" s="12"/>
      <c r="J65" s="12"/>
      <c r="K65" s="12"/>
      <c r="L65" s="12"/>
      <c r="M65" s="12"/>
      <c r="N65" s="12"/>
      <c r="O65" s="13"/>
      <c r="P65" s="13"/>
      <c r="Q65" s="13"/>
      <c r="R65" s="13"/>
    </row>
    <row r="66" spans="1:18" ht="18" hidden="1" customHeight="1" x14ac:dyDescent="0.25">
      <c r="A66" s="7"/>
      <c r="B66" s="7"/>
      <c r="C66" s="7"/>
      <c r="D66" s="7"/>
      <c r="E66" s="14"/>
      <c r="F66" s="15"/>
      <c r="G66" s="15"/>
      <c r="H66" s="15"/>
      <c r="I66" s="15"/>
      <c r="J66" s="15"/>
      <c r="K66" s="15"/>
      <c r="L66" s="15"/>
      <c r="M66" s="15"/>
      <c r="N66" s="15"/>
      <c r="O66" s="13"/>
      <c r="P66" s="13"/>
      <c r="Q66" s="13"/>
      <c r="R66" s="13"/>
    </row>
    <row r="67" spans="1:18" s="4" customFormat="1" ht="9" hidden="1" customHeight="1" x14ac:dyDescent="0.3">
      <c r="A67" s="7"/>
      <c r="B67" s="7"/>
      <c r="C67" s="7"/>
      <c r="D67" s="7"/>
      <c r="E67" s="16"/>
      <c r="F67" s="17"/>
      <c r="G67" s="17"/>
      <c r="H67" s="17"/>
      <c r="I67" s="18"/>
      <c r="J67" s="18"/>
      <c r="K67" s="18"/>
      <c r="L67" s="18"/>
      <c r="M67" s="18"/>
      <c r="N67" s="18"/>
      <c r="O67" s="18"/>
      <c r="P67" s="18"/>
      <c r="Q67" s="18"/>
      <c r="R67" s="7"/>
    </row>
    <row r="68" spans="1:18" ht="33" hidden="1" customHeight="1" x14ac:dyDescent="0.35">
      <c r="A68" s="7"/>
      <c r="B68" s="7"/>
      <c r="C68" s="7"/>
      <c r="D68" s="7"/>
      <c r="E68" s="19"/>
      <c r="F68" s="10"/>
      <c r="G68" s="20"/>
      <c r="H68" s="20"/>
      <c r="I68" s="21"/>
      <c r="J68" s="22"/>
      <c r="K68" s="22"/>
      <c r="L68" s="22"/>
      <c r="M68" s="22"/>
      <c r="N68" s="22"/>
      <c r="O68" s="22"/>
      <c r="P68" s="22"/>
      <c r="Q68" s="22"/>
      <c r="R68" s="23"/>
    </row>
    <row r="69" spans="1:18" ht="18.75" hidden="1" customHeigh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5"/>
      <c r="Q69" s="25"/>
      <c r="R69" s="25"/>
    </row>
    <row r="70" spans="1:18" ht="30" hidden="1" customHeight="1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7"/>
      <c r="N70" s="27"/>
      <c r="O70" s="27"/>
      <c r="P70" s="28"/>
      <c r="Q70" s="28"/>
      <c r="R70" s="28"/>
    </row>
    <row r="71" spans="1:18" ht="30" hidden="1" customHeight="1" x14ac:dyDescent="0.25">
      <c r="A71" s="26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8" ht="30" hidden="1" customHeight="1" x14ac:dyDescent="0.25">
      <c r="A72" s="29"/>
      <c r="B72" s="30"/>
      <c r="C72" s="31"/>
      <c r="D72" s="32"/>
      <c r="E72" s="33"/>
      <c r="F72" s="33"/>
      <c r="G72" s="33"/>
      <c r="H72" s="33"/>
      <c r="I72" s="34"/>
      <c r="J72" s="35"/>
      <c r="K72" s="35"/>
      <c r="L72" s="35"/>
      <c r="M72" s="36"/>
      <c r="N72" s="37"/>
      <c r="O72" s="37"/>
      <c r="P72" s="37"/>
      <c r="Q72" s="37"/>
      <c r="R72" s="37"/>
    </row>
    <row r="73" spans="1:18" ht="30" hidden="1" customHeight="1" x14ac:dyDescent="0.25">
      <c r="A73" s="38"/>
      <c r="B73" s="31"/>
      <c r="C73" s="31"/>
      <c r="D73" s="33"/>
      <c r="E73" s="33"/>
      <c r="F73" s="33"/>
      <c r="G73" s="33"/>
      <c r="H73" s="33"/>
      <c r="I73" s="35"/>
      <c r="J73" s="35"/>
      <c r="K73" s="35"/>
      <c r="L73" s="35"/>
      <c r="M73" s="36"/>
      <c r="N73" s="33"/>
      <c r="O73" s="33"/>
      <c r="P73" s="33"/>
      <c r="Q73" s="39"/>
      <c r="R73" s="33"/>
    </row>
    <row r="74" spans="1:18" ht="30" hidden="1" customHeight="1" x14ac:dyDescent="0.25">
      <c r="A74" s="40"/>
      <c r="B74" s="33"/>
      <c r="C74" s="33"/>
      <c r="D74" s="41"/>
      <c r="E74" s="41"/>
      <c r="F74" s="41"/>
      <c r="G74" s="41"/>
      <c r="H74" s="41"/>
      <c r="I74" s="42"/>
      <c r="J74" s="42"/>
      <c r="K74" s="42"/>
      <c r="L74" s="42"/>
      <c r="M74" s="43"/>
      <c r="N74" s="7"/>
      <c r="O74" s="7"/>
      <c r="P74" s="7"/>
      <c r="Q74" s="44"/>
      <c r="R74" s="45"/>
    </row>
    <row r="75" spans="1:18" ht="30" hidden="1" customHeight="1" x14ac:dyDescent="0.25">
      <c r="A75" s="40"/>
      <c r="B75" s="33"/>
      <c r="C75" s="33"/>
      <c r="D75" s="10"/>
      <c r="E75" s="10"/>
      <c r="F75" s="10"/>
      <c r="G75" s="10"/>
      <c r="H75" s="10"/>
      <c r="I75" s="33"/>
      <c r="J75" s="33"/>
      <c r="K75" s="33"/>
      <c r="L75" s="33"/>
      <c r="M75" s="46"/>
      <c r="N75" s="47"/>
      <c r="O75" s="47"/>
      <c r="P75" s="47"/>
      <c r="Q75" s="48"/>
      <c r="R75" s="47"/>
    </row>
    <row r="76" spans="1:18" ht="30" hidden="1" customHeight="1" x14ac:dyDescent="0.25">
      <c r="A76" s="40"/>
      <c r="B76" s="33"/>
      <c r="C76" s="33"/>
      <c r="D76" s="10"/>
      <c r="E76" s="10"/>
      <c r="F76" s="10"/>
      <c r="G76" s="10"/>
      <c r="H76" s="10"/>
      <c r="I76" s="33"/>
      <c r="J76" s="33"/>
      <c r="K76" s="33"/>
      <c r="L76" s="33"/>
      <c r="M76" s="46"/>
      <c r="N76" s="47"/>
      <c r="O76" s="47"/>
      <c r="P76" s="47"/>
      <c r="Q76" s="48"/>
      <c r="R76" s="47"/>
    </row>
    <row r="77" spans="1:18" ht="30" hidden="1" customHeight="1" x14ac:dyDescent="0.25">
      <c r="A77" s="40"/>
      <c r="B77" s="33"/>
      <c r="C77" s="33"/>
      <c r="D77" s="10"/>
      <c r="E77" s="10"/>
      <c r="F77" s="10"/>
      <c r="G77" s="10"/>
      <c r="H77" s="10"/>
      <c r="I77" s="33"/>
      <c r="J77" s="33"/>
      <c r="K77" s="33"/>
      <c r="L77" s="33"/>
      <c r="M77" s="46"/>
      <c r="N77" s="47"/>
      <c r="O77" s="47"/>
      <c r="P77" s="47"/>
      <c r="Q77" s="48"/>
      <c r="R77" s="47"/>
    </row>
    <row r="78" spans="1:18" ht="30" hidden="1" customHeight="1" x14ac:dyDescent="0.25">
      <c r="A78" s="40"/>
      <c r="B78" s="33"/>
      <c r="C78" s="33"/>
      <c r="D78" s="49"/>
      <c r="E78" s="49"/>
      <c r="F78" s="49"/>
      <c r="G78" s="49"/>
      <c r="H78" s="49"/>
      <c r="I78" s="33"/>
      <c r="J78" s="33"/>
      <c r="K78" s="33"/>
      <c r="L78" s="33"/>
      <c r="M78" s="46"/>
      <c r="N78" s="47"/>
      <c r="O78" s="47"/>
      <c r="P78" s="47"/>
      <c r="Q78" s="48"/>
      <c r="R78" s="47"/>
    </row>
    <row r="79" spans="1:18" ht="30.75" hidden="1" customHeight="1" x14ac:dyDescent="0.25">
      <c r="A79" s="40"/>
      <c r="B79" s="33"/>
      <c r="C79" s="33"/>
      <c r="D79" s="10"/>
      <c r="E79" s="10"/>
      <c r="F79" s="10"/>
      <c r="G79" s="10"/>
      <c r="H79" s="10"/>
      <c r="I79" s="33"/>
      <c r="J79" s="33"/>
      <c r="K79" s="33"/>
      <c r="L79" s="33"/>
      <c r="M79" s="46"/>
      <c r="N79" s="47"/>
      <c r="O79" s="47"/>
      <c r="P79" s="47"/>
      <c r="Q79" s="48"/>
      <c r="R79" s="47"/>
    </row>
    <row r="80" spans="1:18" ht="30" hidden="1" customHeight="1" x14ac:dyDescent="0.25">
      <c r="A80" s="40"/>
      <c r="B80" s="33"/>
      <c r="C80" s="33"/>
      <c r="D80" s="10"/>
      <c r="E80" s="10"/>
      <c r="F80" s="10"/>
      <c r="G80" s="10"/>
      <c r="H80" s="10"/>
      <c r="I80" s="33"/>
      <c r="J80" s="33"/>
      <c r="K80" s="33"/>
      <c r="L80" s="33"/>
      <c r="M80" s="46"/>
      <c r="N80" s="47"/>
      <c r="O80" s="47"/>
      <c r="P80" s="47"/>
      <c r="Q80" s="48"/>
      <c r="R80" s="47"/>
    </row>
    <row r="81" spans="1:18" ht="30" hidden="1" customHeight="1" x14ac:dyDescent="0.25">
      <c r="A81" s="40"/>
      <c r="B81" s="33"/>
      <c r="C81" s="33"/>
      <c r="D81" s="10"/>
      <c r="E81" s="10"/>
      <c r="F81" s="10"/>
      <c r="G81" s="10"/>
      <c r="H81" s="10"/>
      <c r="I81" s="33"/>
      <c r="J81" s="33"/>
      <c r="K81" s="33"/>
      <c r="L81" s="33"/>
      <c r="M81" s="46"/>
      <c r="N81" s="47"/>
      <c r="O81" s="47"/>
      <c r="P81" s="47"/>
      <c r="Q81" s="48"/>
      <c r="R81" s="47"/>
    </row>
    <row r="82" spans="1:18" ht="30" hidden="1" customHeight="1" x14ac:dyDescent="0.25">
      <c r="A82" s="40"/>
      <c r="B82" s="33"/>
      <c r="C82" s="33"/>
      <c r="D82" s="10"/>
      <c r="E82" s="10"/>
      <c r="F82" s="10"/>
      <c r="G82" s="10"/>
      <c r="H82" s="10"/>
      <c r="I82" s="33"/>
      <c r="J82" s="33"/>
      <c r="K82" s="33"/>
      <c r="L82" s="33"/>
      <c r="M82" s="46"/>
      <c r="N82" s="47"/>
      <c r="O82" s="47"/>
      <c r="P82" s="47"/>
      <c r="Q82" s="48"/>
      <c r="R82" s="47"/>
    </row>
    <row r="83" spans="1:18" ht="30" hidden="1" customHeight="1" x14ac:dyDescent="0.25">
      <c r="A83" s="40"/>
      <c r="B83" s="33"/>
      <c r="C83" s="33"/>
      <c r="D83" s="10"/>
      <c r="E83" s="10"/>
      <c r="F83" s="10"/>
      <c r="G83" s="10"/>
      <c r="H83" s="10"/>
      <c r="I83" s="33"/>
      <c r="J83" s="33"/>
      <c r="K83" s="33"/>
      <c r="L83" s="33"/>
      <c r="M83" s="46"/>
      <c r="N83" s="47"/>
      <c r="O83" s="47"/>
      <c r="P83" s="47"/>
      <c r="Q83" s="48"/>
      <c r="R83" s="47"/>
    </row>
    <row r="84" spans="1:18" ht="30" hidden="1" customHeight="1" x14ac:dyDescent="0.25">
      <c r="A84" s="40"/>
      <c r="B84" s="33"/>
      <c r="C84" s="33"/>
      <c r="D84" s="50"/>
      <c r="E84" s="50"/>
      <c r="F84" s="50"/>
      <c r="G84" s="50"/>
      <c r="H84" s="50"/>
      <c r="I84" s="33"/>
      <c r="J84" s="33"/>
      <c r="K84" s="33"/>
      <c r="L84" s="33"/>
      <c r="M84" s="46"/>
      <c r="N84" s="47"/>
      <c r="O84" s="47"/>
      <c r="P84" s="47"/>
      <c r="Q84" s="48"/>
      <c r="R84" s="47"/>
    </row>
    <row r="85" spans="1:18" ht="30" hidden="1" customHeight="1" x14ac:dyDescent="0.25">
      <c r="A85" s="40"/>
      <c r="B85" s="33"/>
      <c r="C85" s="33"/>
      <c r="D85" s="41"/>
      <c r="E85" s="41"/>
      <c r="F85" s="41"/>
      <c r="G85" s="41"/>
      <c r="H85" s="41"/>
      <c r="I85" s="33"/>
      <c r="J85" s="33"/>
      <c r="K85" s="33"/>
      <c r="L85" s="33"/>
      <c r="M85" s="43"/>
      <c r="N85" s="7"/>
      <c r="O85" s="7"/>
      <c r="P85" s="7"/>
      <c r="Q85" s="44"/>
      <c r="R85" s="45"/>
    </row>
    <row r="86" spans="1:18" ht="30" hidden="1" customHeight="1" x14ac:dyDescent="0.25">
      <c r="A86" s="40"/>
      <c r="B86" s="33"/>
      <c r="C86" s="33"/>
      <c r="D86" s="10"/>
      <c r="E86" s="10"/>
      <c r="F86" s="10"/>
      <c r="G86" s="10"/>
      <c r="H86" s="10"/>
      <c r="I86" s="33"/>
      <c r="J86" s="33"/>
      <c r="K86" s="33"/>
      <c r="L86" s="33"/>
      <c r="M86" s="46"/>
      <c r="N86" s="47"/>
      <c r="O86" s="47"/>
      <c r="P86" s="47"/>
      <c r="Q86" s="48"/>
      <c r="R86" s="47"/>
    </row>
    <row r="87" spans="1:18" ht="30.75" hidden="1" customHeight="1" x14ac:dyDescent="0.25">
      <c r="A87" s="40"/>
      <c r="B87" s="33"/>
      <c r="C87" s="33"/>
      <c r="D87" s="10"/>
      <c r="E87" s="10"/>
      <c r="F87" s="10"/>
      <c r="G87" s="10"/>
      <c r="H87" s="10"/>
      <c r="I87" s="33"/>
      <c r="J87" s="33"/>
      <c r="K87" s="33"/>
      <c r="L87" s="33"/>
      <c r="M87" s="46"/>
      <c r="N87" s="47"/>
      <c r="O87" s="47"/>
      <c r="P87" s="47"/>
      <c r="Q87" s="48"/>
      <c r="R87" s="47"/>
    </row>
    <row r="88" spans="1:18" ht="30" hidden="1" customHeight="1" x14ac:dyDescent="0.25">
      <c r="A88" s="40"/>
      <c r="B88" s="33"/>
      <c r="C88" s="33"/>
      <c r="D88" s="10"/>
      <c r="E88" s="10"/>
      <c r="F88" s="10"/>
      <c r="G88" s="10"/>
      <c r="H88" s="10"/>
      <c r="I88" s="33"/>
      <c r="J88" s="33"/>
      <c r="K88" s="33"/>
      <c r="L88" s="33"/>
      <c r="M88" s="46"/>
      <c r="N88" s="47"/>
      <c r="O88" s="47"/>
      <c r="P88" s="47"/>
      <c r="Q88" s="48"/>
      <c r="R88" s="47"/>
    </row>
    <row r="89" spans="1:18" ht="30" hidden="1" customHeight="1" x14ac:dyDescent="0.25">
      <c r="A89" s="40"/>
      <c r="B89" s="33"/>
      <c r="C89" s="33"/>
      <c r="D89" s="10"/>
      <c r="E89" s="10"/>
      <c r="F89" s="10"/>
      <c r="G89" s="10"/>
      <c r="H89" s="10"/>
      <c r="I89" s="33"/>
      <c r="J89" s="33"/>
      <c r="K89" s="33"/>
      <c r="L89" s="33"/>
      <c r="M89" s="46"/>
      <c r="N89" s="47"/>
      <c r="O89" s="47"/>
      <c r="P89" s="47"/>
      <c r="Q89" s="48"/>
      <c r="R89" s="47"/>
    </row>
    <row r="90" spans="1:18" ht="30" hidden="1" customHeight="1" x14ac:dyDescent="0.25">
      <c r="A90" s="40"/>
      <c r="B90" s="33"/>
      <c r="C90" s="33"/>
      <c r="D90" s="10"/>
      <c r="E90" s="10"/>
      <c r="F90" s="10"/>
      <c r="G90" s="10"/>
      <c r="H90" s="10"/>
      <c r="I90" s="33"/>
      <c r="J90" s="33"/>
      <c r="K90" s="33"/>
      <c r="L90" s="33"/>
      <c r="M90" s="46"/>
      <c r="N90" s="47"/>
      <c r="O90" s="47"/>
      <c r="P90" s="47"/>
      <c r="Q90" s="48"/>
      <c r="R90" s="47"/>
    </row>
    <row r="91" spans="1:18" ht="30" hidden="1" customHeight="1" x14ac:dyDescent="0.25">
      <c r="A91" s="40"/>
      <c r="B91" s="33"/>
      <c r="C91" s="33"/>
      <c r="D91" s="10"/>
      <c r="E91" s="10"/>
      <c r="F91" s="10"/>
      <c r="G91" s="10"/>
      <c r="H91" s="10"/>
      <c r="I91" s="33"/>
      <c r="J91" s="33"/>
      <c r="K91" s="33"/>
      <c r="L91" s="33"/>
      <c r="M91" s="46"/>
      <c r="N91" s="47"/>
      <c r="O91" s="47"/>
      <c r="P91" s="47"/>
      <c r="Q91" s="48"/>
      <c r="R91" s="47"/>
    </row>
    <row r="92" spans="1:18" ht="30" hidden="1" customHeight="1" x14ac:dyDescent="0.25">
      <c r="A92" s="40"/>
      <c r="B92" s="33"/>
      <c r="C92" s="33"/>
      <c r="D92" s="10"/>
      <c r="E92" s="10"/>
      <c r="F92" s="10"/>
      <c r="G92" s="10"/>
      <c r="H92" s="10"/>
      <c r="I92" s="33"/>
      <c r="J92" s="33"/>
      <c r="K92" s="33"/>
      <c r="L92" s="33"/>
      <c r="M92" s="46"/>
      <c r="N92" s="47"/>
      <c r="O92" s="47"/>
      <c r="P92" s="47"/>
      <c r="Q92" s="48"/>
      <c r="R92" s="47"/>
    </row>
    <row r="93" spans="1:18" ht="30" hidden="1" customHeight="1" x14ac:dyDescent="0.25">
      <c r="A93" s="40"/>
      <c r="B93" s="33"/>
      <c r="C93" s="33"/>
      <c r="D93" s="10"/>
      <c r="E93" s="10"/>
      <c r="F93" s="10"/>
      <c r="G93" s="10"/>
      <c r="H93" s="10"/>
      <c r="I93" s="33"/>
      <c r="J93" s="33"/>
      <c r="K93" s="33"/>
      <c r="L93" s="33"/>
      <c r="M93" s="46"/>
      <c r="N93" s="47"/>
      <c r="O93" s="47"/>
      <c r="P93" s="47"/>
      <c r="Q93" s="48"/>
      <c r="R93" s="47"/>
    </row>
    <row r="94" spans="1:18" ht="30" hidden="1" customHeight="1" x14ac:dyDescent="0.25">
      <c r="A94" s="40"/>
      <c r="B94" s="33"/>
      <c r="C94" s="33"/>
      <c r="D94" s="10"/>
      <c r="E94" s="10"/>
      <c r="F94" s="10"/>
      <c r="G94" s="10"/>
      <c r="H94" s="10"/>
      <c r="I94" s="33"/>
      <c r="J94" s="33"/>
      <c r="K94" s="33"/>
      <c r="L94" s="33"/>
      <c r="M94" s="46"/>
      <c r="N94" s="47"/>
      <c r="O94" s="47"/>
      <c r="P94" s="47"/>
      <c r="Q94" s="48"/>
      <c r="R94" s="47"/>
    </row>
    <row r="95" spans="1:18" ht="30" hidden="1" customHeight="1" x14ac:dyDescent="0.25">
      <c r="A95" s="40"/>
      <c r="B95" s="33"/>
      <c r="C95" s="33"/>
      <c r="D95" s="10"/>
      <c r="E95" s="10"/>
      <c r="F95" s="10"/>
      <c r="G95" s="10"/>
      <c r="H95" s="10"/>
      <c r="I95" s="33"/>
      <c r="J95" s="33"/>
      <c r="K95" s="33"/>
      <c r="L95" s="33"/>
      <c r="M95" s="46"/>
      <c r="N95" s="47"/>
      <c r="O95" s="47"/>
      <c r="P95" s="47"/>
      <c r="Q95" s="48"/>
      <c r="R95" s="47"/>
    </row>
    <row r="96" spans="1:18" ht="30" hidden="1" customHeight="1" x14ac:dyDescent="0.25">
      <c r="A96" s="40"/>
      <c r="B96" s="33"/>
      <c r="C96" s="33"/>
      <c r="D96" s="49"/>
      <c r="E96" s="49"/>
      <c r="F96" s="49"/>
      <c r="G96" s="49"/>
      <c r="H96" s="49"/>
      <c r="I96" s="33"/>
      <c r="J96" s="33"/>
      <c r="K96" s="33"/>
      <c r="L96" s="33"/>
      <c r="M96" s="46"/>
      <c r="N96" s="47"/>
      <c r="O96" s="47"/>
      <c r="P96" s="47"/>
      <c r="Q96" s="48"/>
      <c r="R96" s="47"/>
    </row>
    <row r="97" spans="1:18" ht="15" hidden="1" customHeight="1" x14ac:dyDescent="0.25">
      <c r="A97" s="40"/>
      <c r="B97" s="33"/>
      <c r="C97" s="33"/>
      <c r="D97" s="10"/>
      <c r="E97" s="10"/>
      <c r="F97" s="10"/>
      <c r="G97" s="10"/>
      <c r="H97" s="10"/>
      <c r="I97" s="33"/>
      <c r="J97" s="33"/>
      <c r="K97" s="33"/>
      <c r="L97" s="33"/>
      <c r="M97" s="46"/>
      <c r="N97" s="47"/>
      <c r="O97" s="47"/>
      <c r="P97" s="47"/>
      <c r="Q97" s="48"/>
      <c r="R97" s="47"/>
    </row>
    <row r="98" spans="1:18" ht="30" hidden="1" customHeight="1" x14ac:dyDescent="0.25">
      <c r="A98" s="40"/>
      <c r="B98" s="33"/>
      <c r="C98" s="33"/>
      <c r="D98" s="10"/>
      <c r="E98" s="10"/>
      <c r="F98" s="10"/>
      <c r="G98" s="10"/>
      <c r="H98" s="10"/>
      <c r="I98" s="33"/>
      <c r="J98" s="33"/>
      <c r="K98" s="33"/>
      <c r="L98" s="33"/>
      <c r="M98" s="46"/>
      <c r="N98" s="47"/>
      <c r="O98" s="47"/>
      <c r="P98" s="47"/>
      <c r="Q98" s="48"/>
      <c r="R98" s="47"/>
    </row>
    <row r="99" spans="1:18" ht="15.75" hidden="1" customHeight="1" x14ac:dyDescent="0.25">
      <c r="A99" s="40"/>
      <c r="B99" s="33"/>
      <c r="C99" s="33"/>
      <c r="D99" s="10"/>
      <c r="E99" s="10"/>
      <c r="F99" s="10"/>
      <c r="G99" s="10"/>
      <c r="H99" s="10"/>
      <c r="I99" s="33"/>
      <c r="J99" s="33"/>
      <c r="K99" s="33"/>
      <c r="L99" s="33"/>
      <c r="M99" s="46"/>
      <c r="N99" s="47"/>
      <c r="O99" s="47"/>
      <c r="P99" s="47"/>
      <c r="Q99" s="48"/>
      <c r="R99" s="47"/>
    </row>
    <row r="100" spans="1:18" ht="15" hidden="1" customHeight="1" x14ac:dyDescent="0.25">
      <c r="A100" s="40"/>
      <c r="B100" s="33"/>
      <c r="C100" s="33"/>
      <c r="D100" s="50"/>
      <c r="E100" s="50"/>
      <c r="F100" s="50"/>
      <c r="G100" s="50"/>
      <c r="H100" s="50"/>
      <c r="I100" s="33"/>
      <c r="J100" s="33"/>
      <c r="K100" s="33"/>
      <c r="L100" s="33"/>
      <c r="M100" s="46"/>
      <c r="N100" s="47"/>
      <c r="O100" s="47"/>
      <c r="P100" s="47"/>
      <c r="Q100" s="48"/>
      <c r="R100" s="47"/>
    </row>
    <row r="101" spans="1:18" ht="23.25" hidden="1" customHeight="1" x14ac:dyDescent="0.25">
      <c r="A101" s="51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</row>
    <row r="102" spans="1:18" ht="15" hidden="1" customHeight="1" x14ac:dyDescent="0.25">
      <c r="A102" s="53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53"/>
    </row>
    <row r="103" spans="1:18" ht="15" hidden="1" customHeight="1" x14ac:dyDescent="0.25">
      <c r="A103" s="7"/>
      <c r="B103" s="7"/>
      <c r="C103" s="7"/>
      <c r="D103" s="7"/>
      <c r="E103" s="8"/>
      <c r="F103" s="8"/>
      <c r="G103" s="8"/>
      <c r="H103" s="8"/>
      <c r="I103" s="8"/>
      <c r="J103" s="8"/>
      <c r="K103" s="8"/>
      <c r="L103" s="8"/>
      <c r="M103" s="9"/>
      <c r="N103" s="9"/>
      <c r="O103" s="9"/>
      <c r="P103" s="9"/>
      <c r="Q103" s="9"/>
      <c r="R103" s="10"/>
    </row>
    <row r="104" spans="1:18" ht="31.5" hidden="1" customHeight="1" x14ac:dyDescent="0.25">
      <c r="A104" s="7"/>
      <c r="B104" s="7"/>
      <c r="C104" s="7"/>
      <c r="D104" s="7"/>
      <c r="E104" s="8"/>
      <c r="F104" s="8"/>
      <c r="G104" s="8"/>
      <c r="H104" s="8"/>
      <c r="I104" s="8"/>
      <c r="J104" s="8"/>
      <c r="K104" s="8"/>
      <c r="L104" s="8"/>
      <c r="M104" s="9"/>
      <c r="N104" s="9"/>
      <c r="O104" s="9"/>
      <c r="P104" s="9"/>
      <c r="Q104" s="9"/>
      <c r="R104" s="10"/>
    </row>
    <row r="105" spans="1:18" ht="23.25" hidden="1" customHeight="1" x14ac:dyDescent="0.25">
      <c r="A105" s="7"/>
      <c r="B105" s="7"/>
      <c r="C105" s="7"/>
      <c r="D105" s="7"/>
      <c r="E105" s="11"/>
      <c r="F105" s="12"/>
      <c r="G105" s="12"/>
      <c r="H105" s="12"/>
      <c r="I105" s="12"/>
      <c r="J105" s="12"/>
      <c r="K105" s="12"/>
      <c r="L105" s="12"/>
      <c r="M105" s="12"/>
      <c r="N105" s="12"/>
      <c r="O105" s="13"/>
      <c r="P105" s="13"/>
      <c r="Q105" s="13"/>
      <c r="R105" s="13"/>
    </row>
    <row r="106" spans="1:18" ht="18" hidden="1" customHeight="1" x14ac:dyDescent="0.25">
      <c r="A106" s="7"/>
      <c r="B106" s="7"/>
      <c r="C106" s="7"/>
      <c r="D106" s="7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3"/>
      <c r="P106" s="13"/>
      <c r="Q106" s="13"/>
      <c r="R106" s="13"/>
    </row>
    <row r="107" spans="1:18" ht="18" hidden="1" customHeight="1" x14ac:dyDescent="0.25">
      <c r="A107" s="7"/>
      <c r="B107" s="7"/>
      <c r="C107" s="7"/>
      <c r="D107" s="7"/>
      <c r="E107" s="14"/>
      <c r="F107" s="15"/>
      <c r="G107" s="15"/>
      <c r="H107" s="15"/>
      <c r="I107" s="15"/>
      <c r="J107" s="15"/>
      <c r="K107" s="15"/>
      <c r="L107" s="15"/>
      <c r="M107" s="15"/>
      <c r="N107" s="15"/>
      <c r="O107" s="13"/>
      <c r="P107" s="13"/>
      <c r="Q107" s="13"/>
      <c r="R107" s="13"/>
    </row>
    <row r="108" spans="1:18" s="4" customFormat="1" ht="9" hidden="1" customHeight="1" x14ac:dyDescent="0.3">
      <c r="A108" s="7"/>
      <c r="B108" s="7"/>
      <c r="C108" s="7"/>
      <c r="D108" s="7"/>
      <c r="E108" s="16"/>
      <c r="F108" s="17"/>
      <c r="G108" s="17"/>
      <c r="H108" s="17"/>
      <c r="I108" s="18"/>
      <c r="J108" s="18"/>
      <c r="K108" s="18"/>
      <c r="L108" s="18"/>
      <c r="M108" s="18"/>
      <c r="N108" s="18"/>
      <c r="O108" s="18"/>
      <c r="P108" s="18"/>
      <c r="Q108" s="18"/>
      <c r="R108" s="7"/>
    </row>
    <row r="109" spans="1:18" ht="33" hidden="1" customHeight="1" x14ac:dyDescent="0.35">
      <c r="A109" s="7"/>
      <c r="B109" s="7"/>
      <c r="C109" s="7"/>
      <c r="D109" s="7"/>
      <c r="E109" s="19"/>
      <c r="F109" s="10"/>
      <c r="G109" s="20"/>
      <c r="H109" s="20"/>
      <c r="I109" s="21"/>
      <c r="J109" s="22"/>
      <c r="K109" s="22"/>
      <c r="L109" s="22"/>
      <c r="M109" s="22"/>
      <c r="N109" s="22"/>
      <c r="O109" s="22"/>
      <c r="P109" s="22"/>
      <c r="Q109" s="22"/>
      <c r="R109" s="23"/>
    </row>
    <row r="110" spans="1:18" ht="18.75" hidden="1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5"/>
      <c r="Q110" s="25"/>
      <c r="R110" s="25"/>
    </row>
    <row r="111" spans="1:18" ht="30.75" hidden="1" customHeight="1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7"/>
      <c r="N111" s="27"/>
      <c r="O111" s="27"/>
      <c r="P111" s="28"/>
      <c r="Q111" s="28"/>
      <c r="R111" s="28"/>
    </row>
    <row r="112" spans="1:18" ht="30" hidden="1" customHeight="1" x14ac:dyDescent="0.25">
      <c r="A112" s="26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</row>
    <row r="113" spans="1:20" ht="30" hidden="1" customHeight="1" x14ac:dyDescent="0.25">
      <c r="A113" s="29"/>
      <c r="B113" s="30"/>
      <c r="C113" s="31"/>
      <c r="D113" s="32"/>
      <c r="E113" s="33"/>
      <c r="F113" s="33"/>
      <c r="G113" s="33"/>
      <c r="H113" s="33"/>
      <c r="I113" s="34"/>
      <c r="J113" s="35"/>
      <c r="K113" s="35"/>
      <c r="L113" s="35"/>
      <c r="M113" s="36"/>
      <c r="N113" s="37"/>
      <c r="O113" s="37"/>
      <c r="P113" s="37"/>
      <c r="Q113" s="37"/>
      <c r="R113" s="37"/>
    </row>
    <row r="114" spans="1:20" ht="30" hidden="1" customHeight="1" x14ac:dyDescent="0.25">
      <c r="A114" s="38"/>
      <c r="B114" s="31"/>
      <c r="C114" s="31"/>
      <c r="D114" s="33"/>
      <c r="E114" s="33"/>
      <c r="F114" s="33"/>
      <c r="G114" s="33"/>
      <c r="H114" s="33"/>
      <c r="I114" s="35"/>
      <c r="J114" s="35"/>
      <c r="K114" s="35"/>
      <c r="L114" s="35"/>
      <c r="M114" s="36"/>
      <c r="N114" s="33"/>
      <c r="O114" s="33"/>
      <c r="P114" s="33"/>
      <c r="Q114" s="39"/>
      <c r="R114" s="33"/>
    </row>
    <row r="115" spans="1:20" ht="30" hidden="1" customHeight="1" x14ac:dyDescent="0.25">
      <c r="A115" s="40"/>
      <c r="B115" s="33"/>
      <c r="C115" s="33"/>
      <c r="D115" s="41"/>
      <c r="E115" s="41"/>
      <c r="F115" s="41"/>
      <c r="G115" s="41"/>
      <c r="H115" s="41"/>
      <c r="I115" s="33"/>
      <c r="J115" s="33"/>
      <c r="K115" s="33"/>
      <c r="L115" s="33"/>
      <c r="M115" s="43"/>
      <c r="N115" s="7"/>
      <c r="O115" s="7"/>
      <c r="P115" s="7"/>
      <c r="Q115" s="44"/>
      <c r="R115" s="45"/>
    </row>
    <row r="116" spans="1:20" ht="30" hidden="1" customHeight="1" x14ac:dyDescent="0.25">
      <c r="A116" s="40"/>
      <c r="B116" s="33"/>
      <c r="C116" s="33"/>
      <c r="D116" s="10"/>
      <c r="E116" s="10"/>
      <c r="F116" s="10"/>
      <c r="G116" s="10"/>
      <c r="H116" s="10"/>
      <c r="I116" s="33"/>
      <c r="J116" s="33"/>
      <c r="K116" s="33"/>
      <c r="L116" s="33"/>
      <c r="M116" s="46"/>
      <c r="N116" s="47"/>
      <c r="O116" s="47"/>
      <c r="P116" s="47"/>
      <c r="Q116" s="48"/>
      <c r="R116" s="47"/>
    </row>
    <row r="117" spans="1:20" ht="30" hidden="1" customHeight="1" x14ac:dyDescent="0.25">
      <c r="A117" s="40"/>
      <c r="B117" s="33"/>
      <c r="C117" s="33"/>
      <c r="D117" s="10"/>
      <c r="E117" s="10"/>
      <c r="F117" s="10"/>
      <c r="G117" s="10"/>
      <c r="H117" s="10"/>
      <c r="I117" s="33"/>
      <c r="J117" s="33"/>
      <c r="K117" s="33"/>
      <c r="L117" s="33"/>
      <c r="M117" s="46"/>
      <c r="N117" s="47"/>
      <c r="O117" s="47"/>
      <c r="P117" s="47"/>
      <c r="Q117" s="48"/>
      <c r="R117" s="47"/>
    </row>
    <row r="118" spans="1:20" ht="30" hidden="1" customHeight="1" x14ac:dyDescent="0.25">
      <c r="A118" s="40"/>
      <c r="B118" s="33"/>
      <c r="C118" s="33"/>
      <c r="D118" s="10"/>
      <c r="E118" s="10"/>
      <c r="F118" s="10"/>
      <c r="G118" s="10"/>
      <c r="H118" s="10"/>
      <c r="I118" s="33"/>
      <c r="J118" s="33"/>
      <c r="K118" s="33"/>
      <c r="L118" s="33"/>
      <c r="M118" s="46"/>
      <c r="N118" s="47"/>
      <c r="O118" s="47"/>
      <c r="P118" s="47"/>
      <c r="Q118" s="48"/>
      <c r="R118" s="47"/>
    </row>
    <row r="119" spans="1:20" ht="30" hidden="1" customHeight="1" x14ac:dyDescent="0.25">
      <c r="A119" s="40"/>
      <c r="B119" s="33"/>
      <c r="C119" s="33"/>
      <c r="D119" s="49"/>
      <c r="E119" s="49"/>
      <c r="F119" s="49"/>
      <c r="G119" s="49"/>
      <c r="H119" s="49"/>
      <c r="I119" s="33"/>
      <c r="J119" s="33"/>
      <c r="K119" s="33"/>
      <c r="L119" s="33"/>
      <c r="M119" s="46"/>
      <c r="N119" s="47"/>
      <c r="O119" s="47"/>
      <c r="P119" s="47"/>
      <c r="Q119" s="48"/>
      <c r="R119" s="47"/>
    </row>
    <row r="120" spans="1:20" ht="30" hidden="1" customHeight="1" x14ac:dyDescent="0.25">
      <c r="A120" s="40"/>
      <c r="B120" s="33"/>
      <c r="C120" s="33"/>
      <c r="D120" s="10"/>
      <c r="E120" s="10"/>
      <c r="F120" s="10"/>
      <c r="G120" s="10"/>
      <c r="H120" s="10"/>
      <c r="I120" s="33"/>
      <c r="J120" s="33"/>
      <c r="K120" s="33"/>
      <c r="L120" s="33"/>
      <c r="M120" s="46"/>
      <c r="N120" s="47"/>
      <c r="O120" s="47"/>
      <c r="P120" s="47"/>
      <c r="Q120" s="48"/>
      <c r="R120" s="47"/>
    </row>
    <row r="121" spans="1:20" ht="30" hidden="1" customHeight="1" x14ac:dyDescent="0.25">
      <c r="A121" s="40"/>
      <c r="B121" s="33"/>
      <c r="C121" s="33"/>
      <c r="D121" s="10"/>
      <c r="E121" s="10"/>
      <c r="F121" s="10"/>
      <c r="G121" s="10"/>
      <c r="H121" s="10"/>
      <c r="I121" s="33"/>
      <c r="J121" s="33"/>
      <c r="K121" s="33"/>
      <c r="L121" s="33"/>
      <c r="M121" s="46"/>
      <c r="N121" s="47"/>
      <c r="O121" s="47"/>
      <c r="P121" s="47"/>
      <c r="Q121" s="48"/>
      <c r="R121" s="47"/>
    </row>
    <row r="122" spans="1:20" ht="30" hidden="1" customHeight="1" x14ac:dyDescent="0.25">
      <c r="A122" s="40"/>
      <c r="B122" s="33"/>
      <c r="C122" s="33"/>
      <c r="D122" s="10"/>
      <c r="E122" s="10"/>
      <c r="F122" s="10"/>
      <c r="G122" s="10"/>
      <c r="H122" s="10"/>
      <c r="I122" s="33"/>
      <c r="J122" s="33"/>
      <c r="K122" s="33"/>
      <c r="L122" s="33"/>
      <c r="M122" s="46"/>
      <c r="N122" s="47"/>
      <c r="O122" s="47"/>
      <c r="P122" s="47"/>
      <c r="Q122" s="48"/>
      <c r="R122" s="47"/>
    </row>
    <row r="123" spans="1:20" ht="30" hidden="1" customHeight="1" x14ac:dyDescent="0.25">
      <c r="A123" s="40"/>
      <c r="B123" s="33"/>
      <c r="C123" s="33"/>
      <c r="D123" s="10"/>
      <c r="E123" s="49"/>
      <c r="F123" s="49"/>
      <c r="G123" s="49"/>
      <c r="H123" s="49"/>
      <c r="I123" s="33"/>
      <c r="J123" s="33"/>
      <c r="K123" s="33"/>
      <c r="L123" s="33"/>
      <c r="M123" s="46"/>
      <c r="N123" s="47"/>
      <c r="O123" s="47"/>
      <c r="P123" s="47"/>
      <c r="Q123" s="48"/>
      <c r="R123" s="47"/>
    </row>
    <row r="124" spans="1:20" ht="30" hidden="1" customHeight="1" x14ac:dyDescent="0.25">
      <c r="A124" s="40"/>
      <c r="B124" s="33"/>
      <c r="C124" s="33"/>
      <c r="D124" s="10"/>
      <c r="E124" s="10"/>
      <c r="F124" s="10"/>
      <c r="G124" s="10"/>
      <c r="H124" s="10"/>
      <c r="I124" s="33"/>
      <c r="J124" s="33"/>
      <c r="K124" s="33"/>
      <c r="L124" s="33"/>
      <c r="M124" s="46"/>
      <c r="N124" s="47"/>
      <c r="O124" s="47"/>
      <c r="P124" s="47"/>
      <c r="Q124" s="48"/>
      <c r="R124" s="47"/>
    </row>
    <row r="125" spans="1:20" ht="30" hidden="1" customHeight="1" x14ac:dyDescent="0.25">
      <c r="A125" s="40"/>
      <c r="B125" s="33"/>
      <c r="C125" s="33"/>
      <c r="D125" s="10"/>
      <c r="E125" s="10"/>
      <c r="F125" s="10"/>
      <c r="G125" s="10"/>
      <c r="H125" s="10"/>
      <c r="I125" s="33"/>
      <c r="J125" s="33"/>
      <c r="K125" s="33"/>
      <c r="L125" s="33"/>
      <c r="M125" s="46"/>
      <c r="N125" s="47"/>
      <c r="O125" s="47"/>
      <c r="P125" s="47"/>
      <c r="Q125" s="48"/>
      <c r="R125" s="47"/>
    </row>
    <row r="126" spans="1:20" ht="30" hidden="1" customHeight="1" x14ac:dyDescent="0.25">
      <c r="A126" s="40"/>
      <c r="B126" s="33"/>
      <c r="C126" s="33"/>
      <c r="D126" s="50"/>
      <c r="E126" s="50"/>
      <c r="F126" s="50"/>
      <c r="G126" s="50"/>
      <c r="H126" s="50"/>
      <c r="I126" s="33"/>
      <c r="J126" s="33"/>
      <c r="K126" s="33"/>
      <c r="L126" s="33"/>
      <c r="M126" s="46"/>
      <c r="N126" s="47"/>
      <c r="O126" s="47"/>
      <c r="P126" s="47"/>
      <c r="Q126" s="48"/>
      <c r="R126" s="47"/>
    </row>
    <row r="127" spans="1:20" ht="60" hidden="1" customHeight="1" x14ac:dyDescent="0.25">
      <c r="A127" s="40"/>
      <c r="B127" s="33"/>
      <c r="C127" s="33"/>
      <c r="D127" s="10"/>
      <c r="E127" s="10"/>
      <c r="F127" s="10"/>
      <c r="G127" s="10"/>
      <c r="H127" s="10"/>
      <c r="I127" s="33"/>
      <c r="J127" s="33"/>
      <c r="K127" s="33"/>
      <c r="L127" s="33"/>
      <c r="M127" s="46"/>
      <c r="N127" s="47"/>
      <c r="O127" s="47"/>
      <c r="P127" s="47"/>
      <c r="Q127" s="48"/>
      <c r="R127" s="47"/>
      <c r="S127" s="6"/>
      <c r="T127" s="6"/>
    </row>
    <row r="128" spans="1:20" ht="60" hidden="1" customHeight="1" x14ac:dyDescent="0.25">
      <c r="A128" s="40"/>
      <c r="B128" s="33"/>
      <c r="C128" s="33"/>
      <c r="D128" s="49"/>
      <c r="E128" s="49"/>
      <c r="F128" s="49"/>
      <c r="G128" s="49"/>
      <c r="H128" s="49"/>
      <c r="I128" s="33"/>
      <c r="J128" s="33"/>
      <c r="K128" s="33"/>
      <c r="L128" s="33"/>
      <c r="M128" s="46"/>
      <c r="N128" s="47"/>
      <c r="O128" s="47"/>
      <c r="P128" s="47"/>
      <c r="Q128" s="48"/>
      <c r="R128" s="47"/>
      <c r="S128" s="5"/>
      <c r="T128" s="5"/>
    </row>
    <row r="129" spans="1:18" ht="15" hidden="1" customHeight="1" x14ac:dyDescent="0.25">
      <c r="A129" s="40"/>
      <c r="B129" s="33"/>
      <c r="C129" s="33"/>
      <c r="D129" s="49"/>
      <c r="E129" s="49"/>
      <c r="F129" s="49"/>
      <c r="G129" s="49"/>
      <c r="H129" s="49"/>
      <c r="I129" s="33"/>
      <c r="J129" s="33"/>
      <c r="K129" s="33"/>
      <c r="L129" s="33"/>
      <c r="M129" s="46"/>
      <c r="N129" s="47"/>
      <c r="O129" s="47"/>
      <c r="P129" s="47"/>
      <c r="Q129" s="48"/>
      <c r="R129" s="47"/>
    </row>
    <row r="130" spans="1:18" ht="30" hidden="1" customHeight="1" x14ac:dyDescent="0.25">
      <c r="A130" s="40"/>
      <c r="B130" s="33"/>
      <c r="C130" s="33"/>
      <c r="D130" s="50"/>
      <c r="E130" s="50"/>
      <c r="F130" s="50"/>
      <c r="G130" s="50"/>
      <c r="H130" s="50"/>
      <c r="I130" s="33"/>
      <c r="J130" s="33"/>
      <c r="K130" s="33"/>
      <c r="L130" s="33"/>
      <c r="M130" s="46"/>
      <c r="N130" s="47"/>
      <c r="O130" s="47"/>
      <c r="P130" s="47"/>
      <c r="Q130" s="48"/>
      <c r="R130" s="47"/>
    </row>
    <row r="131" spans="1:18" ht="19.5" hidden="1" x14ac:dyDescent="0.25">
      <c r="A131" s="40"/>
      <c r="B131" s="33"/>
      <c r="C131" s="33"/>
      <c r="D131" s="50"/>
      <c r="E131" s="50"/>
      <c r="F131" s="50"/>
      <c r="G131" s="50"/>
      <c r="H131" s="50"/>
      <c r="I131" s="54"/>
      <c r="J131" s="33"/>
      <c r="K131" s="33"/>
      <c r="L131" s="33"/>
      <c r="M131" s="46"/>
      <c r="N131" s="47"/>
      <c r="O131" s="47"/>
      <c r="P131" s="47"/>
      <c r="Q131" s="48"/>
      <c r="R131" s="47"/>
    </row>
    <row r="132" spans="1:18" ht="31.5" hidden="1" x14ac:dyDescent="0.25">
      <c r="A132" s="40"/>
      <c r="B132" s="33"/>
      <c r="C132" s="33"/>
      <c r="D132" s="50"/>
      <c r="E132" s="50"/>
      <c r="F132" s="50"/>
      <c r="G132" s="50"/>
      <c r="H132" s="50"/>
      <c r="I132" s="54"/>
      <c r="J132" s="33"/>
      <c r="K132" s="33"/>
      <c r="L132" s="33"/>
      <c r="M132" s="55"/>
      <c r="N132" s="56"/>
      <c r="O132" s="56"/>
      <c r="P132" s="56"/>
      <c r="Q132" s="57"/>
      <c r="R132" s="56"/>
    </row>
    <row r="133" spans="1:18" hidden="1" x14ac:dyDescent="0.25">
      <c r="A133" s="51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</row>
    <row r="134" spans="1:18" hidden="1" x14ac:dyDescent="0.25">
      <c r="A134" s="53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53"/>
    </row>
    <row r="135" spans="1:18" hidden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</row>
    <row r="136" spans="1:18" hidden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</row>
    <row r="137" spans="1:18" hidden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</row>
    <row r="138" spans="1:18" hidden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</row>
  </sheetData>
  <mergeCells count="138">
    <mergeCell ref="A18:R18"/>
    <mergeCell ref="B19:C19"/>
    <mergeCell ref="D19:L19"/>
    <mergeCell ref="M19:R19"/>
    <mergeCell ref="B20:C20"/>
    <mergeCell ref="B15:C15"/>
    <mergeCell ref="D15:L15"/>
    <mergeCell ref="M15:R15"/>
    <mergeCell ref="B16:C16"/>
    <mergeCell ref="D16:L16"/>
    <mergeCell ref="M16:R16"/>
    <mergeCell ref="B17:C17"/>
    <mergeCell ref="D17:L17"/>
    <mergeCell ref="M17:R17"/>
    <mergeCell ref="O3:R5"/>
    <mergeCell ref="B12:C12"/>
    <mergeCell ref="D12:L12"/>
    <mergeCell ref="M12:R12"/>
    <mergeCell ref="E2:N7"/>
    <mergeCell ref="O6:R7"/>
    <mergeCell ref="A8:D8"/>
    <mergeCell ref="B14:C14"/>
    <mergeCell ref="D14:L14"/>
    <mergeCell ref="M14:R14"/>
    <mergeCell ref="F8:R8"/>
    <mergeCell ref="A10:L10"/>
    <mergeCell ref="M10:R10"/>
    <mergeCell ref="A11:R11"/>
    <mergeCell ref="A9:L9"/>
    <mergeCell ref="M9:R9"/>
    <mergeCell ref="B13:C13"/>
    <mergeCell ref="D13:L13"/>
    <mergeCell ref="M13:R13"/>
    <mergeCell ref="B28:C28"/>
    <mergeCell ref="D28:L28"/>
    <mergeCell ref="M28:R28"/>
    <mergeCell ref="D20:L20"/>
    <mergeCell ref="M20:R20"/>
    <mergeCell ref="B21:C21"/>
    <mergeCell ref="D21:L21"/>
    <mergeCell ref="M21:R21"/>
    <mergeCell ref="B22:C22"/>
    <mergeCell ref="D22:L22"/>
    <mergeCell ref="M22:R22"/>
    <mergeCell ref="B23:C23"/>
    <mergeCell ref="D23:L23"/>
    <mergeCell ref="M23:R23"/>
    <mergeCell ref="B24:C24"/>
    <mergeCell ref="D24:L24"/>
    <mergeCell ref="M24:R24"/>
    <mergeCell ref="B26:C26"/>
    <mergeCell ref="D26:L26"/>
    <mergeCell ref="M26:R26"/>
    <mergeCell ref="B27:C27"/>
    <mergeCell ref="D27:L27"/>
    <mergeCell ref="M27:R27"/>
    <mergeCell ref="A25:R25"/>
    <mergeCell ref="B29:C29"/>
    <mergeCell ref="D29:L29"/>
    <mergeCell ref="M29:R29"/>
    <mergeCell ref="B30:C30"/>
    <mergeCell ref="B31:C31"/>
    <mergeCell ref="D31:L31"/>
    <mergeCell ref="M31:R31"/>
    <mergeCell ref="D30:L30"/>
    <mergeCell ref="M30:R30"/>
    <mergeCell ref="A50:E50"/>
    <mergeCell ref="F50:L50"/>
    <mergeCell ref="M50:P50"/>
    <mergeCell ref="Q50:R50"/>
    <mergeCell ref="A47:E47"/>
    <mergeCell ref="F47:L47"/>
    <mergeCell ref="M47:P47"/>
    <mergeCell ref="Q47:R47"/>
    <mergeCell ref="A32:R32"/>
    <mergeCell ref="A33:Q33"/>
    <mergeCell ref="A41:L41"/>
    <mergeCell ref="M41:R41"/>
    <mergeCell ref="A42:L42"/>
    <mergeCell ref="F44:L44"/>
    <mergeCell ref="M44:P44"/>
    <mergeCell ref="Q44:R44"/>
    <mergeCell ref="M42:R42"/>
    <mergeCell ref="E34:N39"/>
    <mergeCell ref="O35:R37"/>
    <mergeCell ref="O38:R39"/>
    <mergeCell ref="A40:D40"/>
    <mergeCell ref="F40:R40"/>
    <mergeCell ref="A43:R43"/>
    <mergeCell ref="A44:E44"/>
    <mergeCell ref="Q56:R56"/>
    <mergeCell ref="A55:R55"/>
    <mergeCell ref="A56:L56"/>
    <mergeCell ref="A57:L57"/>
    <mergeCell ref="M57:P57"/>
    <mergeCell ref="Q57:R57"/>
    <mergeCell ref="A58:L58"/>
    <mergeCell ref="M58:P58"/>
    <mergeCell ref="A45:E45"/>
    <mergeCell ref="F45:L45"/>
    <mergeCell ref="M45:P45"/>
    <mergeCell ref="Q45:R45"/>
    <mergeCell ref="A46:E46"/>
    <mergeCell ref="F46:L46"/>
    <mergeCell ref="A51:E51"/>
    <mergeCell ref="F51:L51"/>
    <mergeCell ref="M51:P51"/>
    <mergeCell ref="Q51:R51"/>
    <mergeCell ref="M46:P46"/>
    <mergeCell ref="Q46:R46"/>
    <mergeCell ref="A48:E48"/>
    <mergeCell ref="F48:L48"/>
    <mergeCell ref="M48:P48"/>
    <mergeCell ref="Q48:R48"/>
    <mergeCell ref="A49:E49"/>
    <mergeCell ref="F49:L49"/>
    <mergeCell ref="M49:P49"/>
    <mergeCell ref="Q49:R49"/>
    <mergeCell ref="Q58:R58"/>
    <mergeCell ref="A61:R61"/>
    <mergeCell ref="A62:Q62"/>
    <mergeCell ref="A60:R60"/>
    <mergeCell ref="A52:E52"/>
    <mergeCell ref="F52:L52"/>
    <mergeCell ref="M52:P52"/>
    <mergeCell ref="Q52:R52"/>
    <mergeCell ref="A53:E53"/>
    <mergeCell ref="F53:L53"/>
    <mergeCell ref="M53:P53"/>
    <mergeCell ref="Q53:R53"/>
    <mergeCell ref="A59:L59"/>
    <mergeCell ref="M59:P59"/>
    <mergeCell ref="Q59:R59"/>
    <mergeCell ref="A54:E54"/>
    <mergeCell ref="F54:L54"/>
    <mergeCell ref="M54:P54"/>
    <mergeCell ref="Q54:R54"/>
    <mergeCell ref="M56:P56"/>
  </mergeCells>
  <conditionalFormatting sqref="M46:R46 M52:R52 M54:R54">
    <cfRule type="cellIs" dxfId="13" priority="1" operator="equal">
      <formula>0</formula>
    </cfRule>
  </conditionalFormatting>
  <conditionalFormatting sqref="M56:R56">
    <cfRule type="cellIs" dxfId="12" priority="5" operator="equal">
      <formula>0</formula>
    </cfRule>
  </conditionalFormatting>
  <conditionalFormatting sqref="M59:R59">
    <cfRule type="cellIs" dxfId="11" priority="3" operator="equal">
      <formula>0</formula>
    </cfRule>
  </conditionalFormatting>
  <dataValidations disablePrompts="1" count="1">
    <dataValidation type="list" allowBlank="1" showInputMessage="1" showErrorMessage="1" sqref="I67 I108" xr:uid="{00000000-0002-0000-0400-000000000000}">
      <formula1>$Z$3:$Z$10</formula1>
    </dataValidation>
  </dataValidations>
  <printOptions horizontalCentered="1"/>
  <pageMargins left="0.4" right="0.4" top="0.4" bottom="0.4" header="0" footer="0"/>
  <pageSetup scale="76" fitToHeight="2" orientation="portrait" r:id="rId1"/>
  <rowBreaks count="1" manualBreakCount="1">
    <brk id="33" max="1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R58"/>
  <sheetViews>
    <sheetView showGridLines="0" zoomScaleNormal="100" workbookViewId="0">
      <selection activeCell="A47" sqref="A47:BX88"/>
    </sheetView>
  </sheetViews>
  <sheetFormatPr defaultColWidth="0" defaultRowHeight="15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5703125" customWidth="1"/>
  </cols>
  <sheetData>
    <row r="1" spans="1:18" x14ac:dyDescent="0.25"/>
    <row r="2" spans="1:18" s="61" customFormat="1" ht="20.25" x14ac:dyDescent="0.25">
      <c r="A2" s="66"/>
      <c r="B2" s="67"/>
      <c r="C2" s="67"/>
      <c r="D2" s="67"/>
      <c r="E2" s="399" t="s">
        <v>98</v>
      </c>
      <c r="F2" s="400"/>
      <c r="G2" s="400"/>
      <c r="H2" s="400"/>
      <c r="I2" s="400"/>
      <c r="J2" s="400"/>
      <c r="K2" s="400"/>
      <c r="L2" s="400"/>
      <c r="M2" s="400"/>
      <c r="N2" s="400"/>
      <c r="O2" s="73"/>
      <c r="P2" s="73"/>
      <c r="Q2" s="73"/>
      <c r="R2" s="74"/>
    </row>
    <row r="3" spans="1:18" s="61" customFormat="1" ht="22.5" customHeight="1" x14ac:dyDescent="0.25">
      <c r="A3" s="68"/>
      <c r="B3" s="69"/>
      <c r="C3" s="69"/>
      <c r="D3" s="69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79" t="s">
        <v>101</v>
      </c>
      <c r="P3" s="403"/>
      <c r="Q3" s="403"/>
      <c r="R3" s="404"/>
    </row>
    <row r="4" spans="1:18" s="61" customFormat="1" ht="15" customHeight="1" x14ac:dyDescent="0.25">
      <c r="A4" s="68"/>
      <c r="B4" s="69"/>
      <c r="C4" s="69"/>
      <c r="D4" s="69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5"/>
      <c r="P4" s="405"/>
      <c r="Q4" s="405"/>
      <c r="R4" s="404"/>
    </row>
    <row r="5" spans="1:18" s="61" customFormat="1" ht="15" customHeight="1" x14ac:dyDescent="0.25">
      <c r="A5" s="68"/>
      <c r="B5" s="69"/>
      <c r="C5" s="69"/>
      <c r="D5" s="69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5"/>
      <c r="P5" s="405"/>
      <c r="Q5" s="405"/>
      <c r="R5" s="404"/>
    </row>
    <row r="6" spans="1:18" s="61" customFormat="1" ht="15" customHeight="1" x14ac:dyDescent="0.25">
      <c r="A6" s="68"/>
      <c r="B6" s="69"/>
      <c r="C6" s="70" t="s">
        <v>96</v>
      </c>
      <c r="D6" s="7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3"/>
      <c r="P6" s="403"/>
      <c r="Q6" s="403"/>
      <c r="R6" s="404"/>
    </row>
    <row r="7" spans="1:18" s="61" customFormat="1" ht="15.75" customHeight="1" x14ac:dyDescent="0.25">
      <c r="A7" s="68"/>
      <c r="B7" s="62"/>
      <c r="C7" s="62"/>
      <c r="D7" s="6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5"/>
      <c r="P7" s="405"/>
      <c r="Q7" s="405"/>
      <c r="R7" s="404"/>
    </row>
    <row r="8" spans="1:18" s="61" customFormat="1" ht="23.25" x14ac:dyDescent="0.35">
      <c r="A8" s="406" t="s">
        <v>97</v>
      </c>
      <c r="B8" s="407"/>
      <c r="C8" s="407"/>
      <c r="D8" s="407"/>
      <c r="E8" s="189">
        <f>'Schedule 2'!$E$8</f>
        <v>2026</v>
      </c>
      <c r="F8" s="431" t="s">
        <v>20</v>
      </c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2"/>
      <c r="R8" s="433"/>
    </row>
    <row r="9" spans="1:18" s="61" customFormat="1" ht="18" customHeight="1" x14ac:dyDescent="0.25">
      <c r="A9" s="394" t="s">
        <v>1</v>
      </c>
      <c r="B9" s="395"/>
      <c r="C9" s="395"/>
      <c r="D9" s="395"/>
      <c r="E9" s="395"/>
      <c r="F9" s="395"/>
      <c r="G9" s="396"/>
      <c r="H9" s="396"/>
      <c r="I9" s="395"/>
      <c r="J9" s="395"/>
      <c r="K9" s="395"/>
      <c r="L9" s="397"/>
      <c r="M9" s="398" t="s">
        <v>0</v>
      </c>
      <c r="N9" s="224"/>
      <c r="O9" s="224"/>
      <c r="P9" s="224"/>
      <c r="Q9" s="224"/>
      <c r="R9" s="225"/>
    </row>
    <row r="10" spans="1:18" s="61" customFormat="1" ht="30" customHeight="1" x14ac:dyDescent="0.25">
      <c r="A10" s="434" t="str">
        <f>IF('Schedule 2'!$A$10="","",'Schedule 2'!$A$10)</f>
        <v/>
      </c>
      <c r="B10" s="435"/>
      <c r="C10" s="435"/>
      <c r="D10" s="435"/>
      <c r="E10" s="435"/>
      <c r="F10" s="435"/>
      <c r="G10" s="435"/>
      <c r="H10" s="435"/>
      <c r="I10" s="435"/>
      <c r="J10" s="435"/>
      <c r="K10" s="435"/>
      <c r="L10" s="436"/>
      <c r="M10" s="388" t="str">
        <f>IF('Schedule 2'!$M$10="","",'Schedule 2'!$M$10)</f>
        <v/>
      </c>
      <c r="N10" s="330"/>
      <c r="O10" s="330"/>
      <c r="P10" s="330"/>
      <c r="Q10" s="330"/>
      <c r="R10" s="332"/>
    </row>
    <row r="11" spans="1:18" s="61" customFormat="1" ht="18" customHeight="1" x14ac:dyDescent="0.25">
      <c r="A11" s="389"/>
      <c r="B11" s="390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1"/>
    </row>
    <row r="12" spans="1:18" ht="60" customHeight="1" x14ac:dyDescent="0.25">
      <c r="A12" s="79" t="s">
        <v>3</v>
      </c>
      <c r="B12" s="532" t="s">
        <v>21</v>
      </c>
      <c r="C12" s="533"/>
      <c r="D12" s="534"/>
      <c r="E12" s="80" t="s">
        <v>22</v>
      </c>
      <c r="F12" s="535" t="s">
        <v>23</v>
      </c>
      <c r="G12" s="536"/>
      <c r="H12" s="541" t="s">
        <v>24</v>
      </c>
      <c r="I12" s="538"/>
      <c r="J12" s="539" t="s">
        <v>235</v>
      </c>
      <c r="K12" s="539"/>
      <c r="L12" s="540"/>
      <c r="M12" s="80" t="s">
        <v>25</v>
      </c>
      <c r="N12" s="541" t="s">
        <v>26</v>
      </c>
      <c r="O12" s="542"/>
      <c r="P12" s="543"/>
      <c r="Q12" s="80" t="s">
        <v>27</v>
      </c>
      <c r="R12" s="80" t="s">
        <v>102</v>
      </c>
    </row>
    <row r="13" spans="1:18" ht="30" customHeight="1" x14ac:dyDescent="0.25">
      <c r="A13" s="81" t="s">
        <v>94</v>
      </c>
      <c r="B13" s="520"/>
      <c r="C13" s="521"/>
      <c r="D13" s="522"/>
      <c r="E13" s="89"/>
      <c r="F13" s="523"/>
      <c r="G13" s="524"/>
      <c r="H13" s="525"/>
      <c r="I13" s="526"/>
      <c r="J13" s="527"/>
      <c r="K13" s="528"/>
      <c r="L13" s="529"/>
      <c r="M13" s="78"/>
      <c r="N13" s="525"/>
      <c r="O13" s="530"/>
      <c r="P13" s="531"/>
      <c r="Q13" s="85"/>
      <c r="R13" s="85"/>
    </row>
    <row r="14" spans="1:18" ht="30" customHeight="1" x14ac:dyDescent="0.25">
      <c r="A14" s="81" t="s">
        <v>93</v>
      </c>
      <c r="B14" s="502"/>
      <c r="C14" s="503"/>
      <c r="D14" s="503"/>
      <c r="E14" s="90"/>
      <c r="F14" s="504"/>
      <c r="G14" s="505"/>
      <c r="H14" s="506"/>
      <c r="I14" s="506"/>
      <c r="J14" s="507"/>
      <c r="K14" s="507"/>
      <c r="L14" s="507"/>
      <c r="M14" s="59"/>
      <c r="N14" s="506"/>
      <c r="O14" s="508"/>
      <c r="P14" s="508"/>
      <c r="Q14" s="86"/>
      <c r="R14" s="86"/>
    </row>
    <row r="15" spans="1:18" ht="30" customHeight="1" x14ac:dyDescent="0.25">
      <c r="A15" s="81" t="s">
        <v>92</v>
      </c>
      <c r="B15" s="502"/>
      <c r="C15" s="503"/>
      <c r="D15" s="503"/>
      <c r="E15" s="90"/>
      <c r="F15" s="504"/>
      <c r="G15" s="505"/>
      <c r="H15" s="506"/>
      <c r="I15" s="506"/>
      <c r="J15" s="507"/>
      <c r="K15" s="507"/>
      <c r="L15" s="507"/>
      <c r="M15" s="59"/>
      <c r="N15" s="506"/>
      <c r="O15" s="508"/>
      <c r="P15" s="508"/>
      <c r="Q15" s="86"/>
      <c r="R15" s="86"/>
    </row>
    <row r="16" spans="1:18" ht="30" customHeight="1" x14ac:dyDescent="0.25">
      <c r="A16" s="81" t="s">
        <v>91</v>
      </c>
      <c r="B16" s="502"/>
      <c r="C16" s="503"/>
      <c r="D16" s="503"/>
      <c r="E16" s="90"/>
      <c r="F16" s="504"/>
      <c r="G16" s="505"/>
      <c r="H16" s="506"/>
      <c r="I16" s="506"/>
      <c r="J16" s="507"/>
      <c r="K16" s="507"/>
      <c r="L16" s="507"/>
      <c r="M16" s="59"/>
      <c r="N16" s="506"/>
      <c r="O16" s="508"/>
      <c r="P16" s="508"/>
      <c r="Q16" s="86"/>
      <c r="R16" s="86"/>
    </row>
    <row r="17" spans="1:18" ht="30" customHeight="1" x14ac:dyDescent="0.25">
      <c r="A17" s="81" t="s">
        <v>90</v>
      </c>
      <c r="B17" s="502"/>
      <c r="C17" s="503"/>
      <c r="D17" s="503"/>
      <c r="E17" s="90"/>
      <c r="F17" s="504"/>
      <c r="G17" s="505"/>
      <c r="H17" s="506"/>
      <c r="I17" s="506"/>
      <c r="J17" s="507"/>
      <c r="K17" s="507"/>
      <c r="L17" s="507"/>
      <c r="M17" s="59"/>
      <c r="N17" s="506"/>
      <c r="O17" s="508"/>
      <c r="P17" s="508"/>
      <c r="Q17" s="86"/>
      <c r="R17" s="86"/>
    </row>
    <row r="18" spans="1:18" ht="30" customHeight="1" x14ac:dyDescent="0.25">
      <c r="A18" s="81" t="s">
        <v>89</v>
      </c>
      <c r="B18" s="502"/>
      <c r="C18" s="503"/>
      <c r="D18" s="503"/>
      <c r="E18" s="90"/>
      <c r="F18" s="504"/>
      <c r="G18" s="505"/>
      <c r="H18" s="506"/>
      <c r="I18" s="506"/>
      <c r="J18" s="507"/>
      <c r="K18" s="507"/>
      <c r="L18" s="507"/>
      <c r="M18" s="59"/>
      <c r="N18" s="506"/>
      <c r="O18" s="508"/>
      <c r="P18" s="508"/>
      <c r="Q18" s="86"/>
      <c r="R18" s="86"/>
    </row>
    <row r="19" spans="1:18" ht="30" customHeight="1" x14ac:dyDescent="0.25">
      <c r="A19" s="81" t="s">
        <v>88</v>
      </c>
      <c r="B19" s="502"/>
      <c r="C19" s="503"/>
      <c r="D19" s="503"/>
      <c r="E19" s="90"/>
      <c r="F19" s="504"/>
      <c r="G19" s="505"/>
      <c r="H19" s="506"/>
      <c r="I19" s="506"/>
      <c r="J19" s="507"/>
      <c r="K19" s="507"/>
      <c r="L19" s="507"/>
      <c r="M19" s="59"/>
      <c r="N19" s="506"/>
      <c r="O19" s="508"/>
      <c r="P19" s="508"/>
      <c r="Q19" s="86"/>
      <c r="R19" s="86"/>
    </row>
    <row r="20" spans="1:18" ht="30" customHeight="1" x14ac:dyDescent="0.25">
      <c r="A20" s="81" t="s">
        <v>87</v>
      </c>
      <c r="B20" s="502"/>
      <c r="C20" s="503"/>
      <c r="D20" s="503"/>
      <c r="E20" s="90"/>
      <c r="F20" s="504"/>
      <c r="G20" s="505"/>
      <c r="H20" s="506"/>
      <c r="I20" s="506"/>
      <c r="J20" s="507"/>
      <c r="K20" s="507"/>
      <c r="L20" s="507"/>
      <c r="M20" s="59"/>
      <c r="N20" s="506"/>
      <c r="O20" s="508"/>
      <c r="P20" s="508"/>
      <c r="Q20" s="86"/>
      <c r="R20" s="86"/>
    </row>
    <row r="21" spans="1:18" ht="30" customHeight="1" x14ac:dyDescent="0.25">
      <c r="A21" s="81" t="s">
        <v>86</v>
      </c>
      <c r="B21" s="502"/>
      <c r="C21" s="503"/>
      <c r="D21" s="503"/>
      <c r="E21" s="90"/>
      <c r="F21" s="504"/>
      <c r="G21" s="505"/>
      <c r="H21" s="506"/>
      <c r="I21" s="506"/>
      <c r="J21" s="507"/>
      <c r="K21" s="507"/>
      <c r="L21" s="507"/>
      <c r="M21" s="59"/>
      <c r="N21" s="506"/>
      <c r="O21" s="508"/>
      <c r="P21" s="508"/>
      <c r="Q21" s="86"/>
      <c r="R21" s="86"/>
    </row>
    <row r="22" spans="1:18" ht="30" customHeight="1" x14ac:dyDescent="0.25">
      <c r="A22" s="81" t="s">
        <v>85</v>
      </c>
      <c r="B22" s="495"/>
      <c r="C22" s="496"/>
      <c r="D22" s="496"/>
      <c r="E22" s="91"/>
      <c r="F22" s="497"/>
      <c r="G22" s="498"/>
      <c r="H22" s="499"/>
      <c r="I22" s="499"/>
      <c r="J22" s="500"/>
      <c r="K22" s="500"/>
      <c r="L22" s="500"/>
      <c r="M22" s="82"/>
      <c r="N22" s="499"/>
      <c r="O22" s="501"/>
      <c r="P22" s="501"/>
      <c r="Q22" s="87"/>
      <c r="R22" s="87"/>
    </row>
    <row r="23" spans="1:18" ht="30" customHeight="1" x14ac:dyDescent="0.25">
      <c r="A23" s="81" t="s">
        <v>84</v>
      </c>
      <c r="B23" s="509" t="s">
        <v>28</v>
      </c>
      <c r="C23" s="510"/>
      <c r="D23" s="511"/>
      <c r="E23" s="88">
        <f>E13+E14+E15+E16+E17+E18+E19+E20+E21+E22</f>
        <v>0</v>
      </c>
      <c r="F23" s="512">
        <f>F13+F14+F15+F16+F17+F18+F19+F20+F21+F22</f>
        <v>0</v>
      </c>
      <c r="G23" s="513"/>
      <c r="H23" s="514"/>
      <c r="I23" s="515"/>
      <c r="J23" s="516"/>
      <c r="K23" s="516"/>
      <c r="L23" s="516"/>
      <c r="M23" s="83"/>
      <c r="N23" s="517"/>
      <c r="O23" s="518"/>
      <c r="P23" s="519"/>
      <c r="Q23" s="88">
        <f>Q13+Q14+Q15+Q16+Q17+Q18+Q19+Q20+Q21+Q22</f>
        <v>0</v>
      </c>
      <c r="R23" s="88">
        <f>R13+R14+R15+R16+R17+R18+R19+R20+R21+R22</f>
        <v>0</v>
      </c>
    </row>
    <row r="24" spans="1:18" ht="60" customHeight="1" x14ac:dyDescent="0.25">
      <c r="A24" s="79" t="s">
        <v>3</v>
      </c>
      <c r="B24" s="532" t="s">
        <v>29</v>
      </c>
      <c r="C24" s="533"/>
      <c r="D24" s="534"/>
      <c r="E24" s="84" t="s">
        <v>22</v>
      </c>
      <c r="F24" s="535" t="s">
        <v>23</v>
      </c>
      <c r="G24" s="536"/>
      <c r="H24" s="537" t="s">
        <v>24</v>
      </c>
      <c r="I24" s="538"/>
      <c r="J24" s="539" t="s">
        <v>235</v>
      </c>
      <c r="K24" s="539"/>
      <c r="L24" s="540"/>
      <c r="M24" s="80" t="s">
        <v>25</v>
      </c>
      <c r="N24" s="541" t="s">
        <v>26</v>
      </c>
      <c r="O24" s="542"/>
      <c r="P24" s="543"/>
      <c r="Q24" s="80" t="s">
        <v>27</v>
      </c>
      <c r="R24" s="80" t="s">
        <v>102</v>
      </c>
    </row>
    <row r="25" spans="1:18" ht="30" customHeight="1" x14ac:dyDescent="0.25">
      <c r="A25" s="81" t="s">
        <v>83</v>
      </c>
      <c r="B25" s="520"/>
      <c r="C25" s="521"/>
      <c r="D25" s="522"/>
      <c r="E25" s="89"/>
      <c r="F25" s="523"/>
      <c r="G25" s="524"/>
      <c r="H25" s="525"/>
      <c r="I25" s="526"/>
      <c r="J25" s="527"/>
      <c r="K25" s="528"/>
      <c r="L25" s="529"/>
      <c r="M25" s="78"/>
      <c r="N25" s="525"/>
      <c r="O25" s="530"/>
      <c r="P25" s="531"/>
      <c r="Q25" s="86"/>
      <c r="R25" s="86"/>
    </row>
    <row r="26" spans="1:18" ht="30" customHeight="1" x14ac:dyDescent="0.25">
      <c r="A26" s="81" t="s">
        <v>82</v>
      </c>
      <c r="B26" s="502"/>
      <c r="C26" s="503"/>
      <c r="D26" s="503"/>
      <c r="E26" s="90"/>
      <c r="F26" s="504"/>
      <c r="G26" s="505"/>
      <c r="H26" s="506"/>
      <c r="I26" s="506"/>
      <c r="J26" s="507"/>
      <c r="K26" s="507"/>
      <c r="L26" s="507"/>
      <c r="M26" s="59"/>
      <c r="N26" s="506"/>
      <c r="O26" s="508"/>
      <c r="P26" s="508"/>
      <c r="Q26" s="86"/>
      <c r="R26" s="86"/>
    </row>
    <row r="27" spans="1:18" ht="30" customHeight="1" x14ac:dyDescent="0.25">
      <c r="A27" s="81" t="s">
        <v>81</v>
      </c>
      <c r="B27" s="502"/>
      <c r="C27" s="503"/>
      <c r="D27" s="503"/>
      <c r="E27" s="90"/>
      <c r="F27" s="504"/>
      <c r="G27" s="505"/>
      <c r="H27" s="506"/>
      <c r="I27" s="506"/>
      <c r="J27" s="507"/>
      <c r="K27" s="507"/>
      <c r="L27" s="507"/>
      <c r="M27" s="59"/>
      <c r="N27" s="506"/>
      <c r="O27" s="508"/>
      <c r="P27" s="508"/>
      <c r="Q27" s="86"/>
      <c r="R27" s="86"/>
    </row>
    <row r="28" spans="1:18" ht="30" customHeight="1" x14ac:dyDescent="0.25">
      <c r="A28" s="81" t="s">
        <v>80</v>
      </c>
      <c r="B28" s="502"/>
      <c r="C28" s="503"/>
      <c r="D28" s="503"/>
      <c r="E28" s="90"/>
      <c r="F28" s="504"/>
      <c r="G28" s="505"/>
      <c r="H28" s="506"/>
      <c r="I28" s="506"/>
      <c r="J28" s="507"/>
      <c r="K28" s="507"/>
      <c r="L28" s="507"/>
      <c r="M28" s="59"/>
      <c r="N28" s="506"/>
      <c r="O28" s="508"/>
      <c r="P28" s="508"/>
      <c r="Q28" s="86"/>
      <c r="R28" s="86"/>
    </row>
    <row r="29" spans="1:18" ht="30" customHeight="1" x14ac:dyDescent="0.25">
      <c r="A29" s="81" t="s">
        <v>79</v>
      </c>
      <c r="B29" s="502"/>
      <c r="C29" s="503"/>
      <c r="D29" s="503"/>
      <c r="E29" s="90"/>
      <c r="F29" s="504"/>
      <c r="G29" s="505"/>
      <c r="H29" s="506"/>
      <c r="I29" s="506"/>
      <c r="J29" s="507"/>
      <c r="K29" s="507"/>
      <c r="L29" s="507"/>
      <c r="M29" s="59"/>
      <c r="N29" s="506"/>
      <c r="O29" s="508"/>
      <c r="P29" s="508"/>
      <c r="Q29" s="86"/>
      <c r="R29" s="86"/>
    </row>
    <row r="30" spans="1:18" ht="30.75" customHeight="1" x14ac:dyDescent="0.25">
      <c r="A30" s="81" t="s">
        <v>78</v>
      </c>
      <c r="B30" s="502"/>
      <c r="C30" s="503"/>
      <c r="D30" s="503"/>
      <c r="E30" s="90"/>
      <c r="F30" s="504"/>
      <c r="G30" s="505"/>
      <c r="H30" s="506"/>
      <c r="I30" s="506"/>
      <c r="J30" s="507"/>
      <c r="K30" s="507"/>
      <c r="L30" s="507"/>
      <c r="M30" s="59"/>
      <c r="N30" s="506"/>
      <c r="O30" s="508"/>
      <c r="P30" s="508"/>
      <c r="Q30" s="86"/>
      <c r="R30" s="86"/>
    </row>
    <row r="31" spans="1:18" ht="30" customHeight="1" x14ac:dyDescent="0.25">
      <c r="A31" s="81" t="s">
        <v>77</v>
      </c>
      <c r="B31" s="502"/>
      <c r="C31" s="503"/>
      <c r="D31" s="503"/>
      <c r="E31" s="90"/>
      <c r="F31" s="504"/>
      <c r="G31" s="505"/>
      <c r="H31" s="506"/>
      <c r="I31" s="506"/>
      <c r="J31" s="507"/>
      <c r="K31" s="507"/>
      <c r="L31" s="507"/>
      <c r="M31" s="59"/>
      <c r="N31" s="506"/>
      <c r="O31" s="508"/>
      <c r="P31" s="508"/>
      <c r="Q31" s="86"/>
      <c r="R31" s="86"/>
    </row>
    <row r="32" spans="1:18" ht="30" customHeight="1" x14ac:dyDescent="0.25">
      <c r="A32" s="81" t="s">
        <v>76</v>
      </c>
      <c r="B32" s="502"/>
      <c r="C32" s="503"/>
      <c r="D32" s="503"/>
      <c r="E32" s="90"/>
      <c r="F32" s="504"/>
      <c r="G32" s="505"/>
      <c r="H32" s="506"/>
      <c r="I32" s="506"/>
      <c r="J32" s="507"/>
      <c r="K32" s="507"/>
      <c r="L32" s="507"/>
      <c r="M32" s="59"/>
      <c r="N32" s="506"/>
      <c r="O32" s="508"/>
      <c r="P32" s="508"/>
      <c r="Q32" s="86"/>
      <c r="R32" s="86"/>
    </row>
    <row r="33" spans="1:18" ht="30" customHeight="1" x14ac:dyDescent="0.25">
      <c r="A33" s="81" t="s">
        <v>75</v>
      </c>
      <c r="B33" s="502"/>
      <c r="C33" s="503"/>
      <c r="D33" s="503"/>
      <c r="E33" s="90"/>
      <c r="F33" s="504"/>
      <c r="G33" s="505"/>
      <c r="H33" s="506"/>
      <c r="I33" s="506"/>
      <c r="J33" s="507"/>
      <c r="K33" s="507"/>
      <c r="L33" s="507"/>
      <c r="M33" s="59"/>
      <c r="N33" s="506"/>
      <c r="O33" s="508"/>
      <c r="P33" s="508"/>
      <c r="Q33" s="86"/>
      <c r="R33" s="86"/>
    </row>
    <row r="34" spans="1:18" ht="30" customHeight="1" x14ac:dyDescent="0.25">
      <c r="A34" s="81" t="s">
        <v>74</v>
      </c>
      <c r="B34" s="495"/>
      <c r="C34" s="496"/>
      <c r="D34" s="496"/>
      <c r="E34" s="91"/>
      <c r="F34" s="497"/>
      <c r="G34" s="498"/>
      <c r="H34" s="499"/>
      <c r="I34" s="499"/>
      <c r="J34" s="500"/>
      <c r="K34" s="500"/>
      <c r="L34" s="500"/>
      <c r="M34" s="82"/>
      <c r="N34" s="499"/>
      <c r="O34" s="501"/>
      <c r="P34" s="501"/>
      <c r="Q34" s="86"/>
      <c r="R34" s="86"/>
    </row>
    <row r="35" spans="1:18" ht="30" customHeight="1" x14ac:dyDescent="0.25">
      <c r="A35" s="81" t="s">
        <v>73</v>
      </c>
      <c r="B35" s="509" t="s">
        <v>103</v>
      </c>
      <c r="C35" s="510"/>
      <c r="D35" s="511"/>
      <c r="E35" s="88">
        <f>E25+E26+E27+E28+E29+E30+E31+E32+E33+E34</f>
        <v>0</v>
      </c>
      <c r="F35" s="512">
        <f>F25+F26+F27+F28+F29+F30+F31+F32+F33+F34</f>
        <v>0</v>
      </c>
      <c r="G35" s="513"/>
      <c r="H35" s="514"/>
      <c r="I35" s="515"/>
      <c r="J35" s="516"/>
      <c r="K35" s="516"/>
      <c r="L35" s="516"/>
      <c r="M35" s="83"/>
      <c r="N35" s="517"/>
      <c r="O35" s="518"/>
      <c r="P35" s="519"/>
      <c r="Q35" s="88">
        <f>Q25+Q26+Q27+Q28+Q29+Q30+Q31+Q32+Q33+Q34</f>
        <v>0</v>
      </c>
      <c r="R35" s="88">
        <f>R25+R26+R27+R28+R29+R30+R31+R32+R33+R34</f>
        <v>0</v>
      </c>
    </row>
    <row r="36" spans="1:18" ht="12.6" customHeight="1" x14ac:dyDescent="0.25">
      <c r="A36" s="492"/>
      <c r="B36" s="493"/>
      <c r="C36" s="493"/>
      <c r="D36" s="493"/>
      <c r="E36" s="493"/>
      <c r="F36" s="493"/>
      <c r="G36" s="493"/>
      <c r="H36" s="493"/>
      <c r="I36" s="493"/>
      <c r="J36" s="493"/>
      <c r="K36" s="493"/>
      <c r="L36" s="493"/>
      <c r="M36" s="493"/>
      <c r="N36" s="493"/>
      <c r="O36" s="493"/>
      <c r="P36" s="493"/>
      <c r="Q36" s="493"/>
      <c r="R36" s="494"/>
    </row>
    <row r="37" spans="1:18" s="61" customFormat="1" ht="14.45" customHeight="1" x14ac:dyDescent="0.25">
      <c r="A37" s="245">
        <v>45292</v>
      </c>
      <c r="B37" s="246"/>
      <c r="C37" s="247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96" t="s">
        <v>104</v>
      </c>
    </row>
    <row r="38" spans="1:18" ht="20.25" hidden="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20.25" hidden="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20.25" hidden="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20.25" hidden="1" customHeight="1" x14ac:dyDescent="0.25"/>
    <row r="42" spans="1:18" ht="20.25" hidden="1" customHeight="1" x14ac:dyDescent="0.25"/>
    <row r="44" spans="1:18" ht="20.25" hidden="1" customHeight="1" x14ac:dyDescent="0.25"/>
    <row r="54" ht="20.25" hidden="1" customHeight="1" x14ac:dyDescent="0.25"/>
    <row r="55" ht="20.25" hidden="1" customHeight="1" x14ac:dyDescent="0.25"/>
    <row r="56" ht="25.5" hidden="1" customHeight="1" x14ac:dyDescent="0.25"/>
    <row r="57" ht="15" hidden="1" customHeight="1" x14ac:dyDescent="0.25"/>
    <row r="58" x14ac:dyDescent="0.25"/>
  </sheetData>
  <mergeCells count="133">
    <mergeCell ref="E2:N7"/>
    <mergeCell ref="O3:R5"/>
    <mergeCell ref="O6:R7"/>
    <mergeCell ref="A8:D8"/>
    <mergeCell ref="F8:R8"/>
    <mergeCell ref="A9:L9"/>
    <mergeCell ref="M9:R9"/>
    <mergeCell ref="A11:R11"/>
    <mergeCell ref="A37:B37"/>
    <mergeCell ref="C37:Q37"/>
    <mergeCell ref="B13:D13"/>
    <mergeCell ref="F13:G13"/>
    <mergeCell ref="H13:I13"/>
    <mergeCell ref="J13:L13"/>
    <mergeCell ref="A10:L10"/>
    <mergeCell ref="M10:R10"/>
    <mergeCell ref="N13:P13"/>
    <mergeCell ref="B12:D12"/>
    <mergeCell ref="F12:G12"/>
    <mergeCell ref="H12:I12"/>
    <mergeCell ref="J12:L12"/>
    <mergeCell ref="N12:P12"/>
    <mergeCell ref="B16:D16"/>
    <mergeCell ref="F16:G16"/>
    <mergeCell ref="B14:D14"/>
    <mergeCell ref="F14:G14"/>
    <mergeCell ref="H14:I14"/>
    <mergeCell ref="J14:L14"/>
    <mergeCell ref="N14:P14"/>
    <mergeCell ref="B18:D18"/>
    <mergeCell ref="F18:G18"/>
    <mergeCell ref="H18:I18"/>
    <mergeCell ref="J18:L18"/>
    <mergeCell ref="N18:P18"/>
    <mergeCell ref="H16:I16"/>
    <mergeCell ref="J16:L16"/>
    <mergeCell ref="N16:P16"/>
    <mergeCell ref="B17:D17"/>
    <mergeCell ref="F17:G17"/>
    <mergeCell ref="H17:I17"/>
    <mergeCell ref="J17:L17"/>
    <mergeCell ref="N17:P17"/>
    <mergeCell ref="B15:D15"/>
    <mergeCell ref="F15:G15"/>
    <mergeCell ref="H15:I15"/>
    <mergeCell ref="J15:L15"/>
    <mergeCell ref="N15:P15"/>
    <mergeCell ref="B19:D19"/>
    <mergeCell ref="F19:G19"/>
    <mergeCell ref="H19:I19"/>
    <mergeCell ref="J19:L19"/>
    <mergeCell ref="N19:P19"/>
    <mergeCell ref="B20:D20"/>
    <mergeCell ref="F20:G20"/>
    <mergeCell ref="H20:I20"/>
    <mergeCell ref="J20:L20"/>
    <mergeCell ref="N20:P20"/>
    <mergeCell ref="B21:D21"/>
    <mergeCell ref="F21:G21"/>
    <mergeCell ref="H21:I21"/>
    <mergeCell ref="J21:L21"/>
    <mergeCell ref="N21:P21"/>
    <mergeCell ref="B22:D22"/>
    <mergeCell ref="F22:G22"/>
    <mergeCell ref="H22:I22"/>
    <mergeCell ref="J22:L22"/>
    <mergeCell ref="N22:P22"/>
    <mergeCell ref="B23:D23"/>
    <mergeCell ref="F23:G23"/>
    <mergeCell ref="H23:I23"/>
    <mergeCell ref="J23:L23"/>
    <mergeCell ref="N23:P23"/>
    <mergeCell ref="B24:D24"/>
    <mergeCell ref="F24:G24"/>
    <mergeCell ref="H24:I24"/>
    <mergeCell ref="J24:L24"/>
    <mergeCell ref="N24:P24"/>
    <mergeCell ref="B25:D25"/>
    <mergeCell ref="F25:G25"/>
    <mergeCell ref="H25:I25"/>
    <mergeCell ref="J25:L25"/>
    <mergeCell ref="N25:P25"/>
    <mergeCell ref="N29:P29"/>
    <mergeCell ref="B26:D26"/>
    <mergeCell ref="F26:G26"/>
    <mergeCell ref="H26:I26"/>
    <mergeCell ref="J26:L26"/>
    <mergeCell ref="N26:P26"/>
    <mergeCell ref="B27:D27"/>
    <mergeCell ref="F27:G27"/>
    <mergeCell ref="H27:I27"/>
    <mergeCell ref="J27:L27"/>
    <mergeCell ref="N27:P27"/>
    <mergeCell ref="N28:P28"/>
    <mergeCell ref="B28:D28"/>
    <mergeCell ref="F28:G28"/>
    <mergeCell ref="H28:I28"/>
    <mergeCell ref="J28:L28"/>
    <mergeCell ref="B29:D29"/>
    <mergeCell ref="F29:G29"/>
    <mergeCell ref="H29:I29"/>
    <mergeCell ref="J29:L29"/>
    <mergeCell ref="B30:D30"/>
    <mergeCell ref="F30:G30"/>
    <mergeCell ref="H30:I30"/>
    <mergeCell ref="J30:L30"/>
    <mergeCell ref="B31:D31"/>
    <mergeCell ref="F31:G31"/>
    <mergeCell ref="H31:I31"/>
    <mergeCell ref="J31:L31"/>
    <mergeCell ref="N31:P31"/>
    <mergeCell ref="N30:P30"/>
    <mergeCell ref="B35:D35"/>
    <mergeCell ref="F35:G35"/>
    <mergeCell ref="H35:I35"/>
    <mergeCell ref="J35:L35"/>
    <mergeCell ref="B32:D32"/>
    <mergeCell ref="F32:G32"/>
    <mergeCell ref="H32:I32"/>
    <mergeCell ref="J32:L32"/>
    <mergeCell ref="N32:P32"/>
    <mergeCell ref="N35:P35"/>
    <mergeCell ref="A36:R36"/>
    <mergeCell ref="B34:D34"/>
    <mergeCell ref="F34:G34"/>
    <mergeCell ref="H34:I34"/>
    <mergeCell ref="J34:L34"/>
    <mergeCell ref="N34:P34"/>
    <mergeCell ref="B33:D33"/>
    <mergeCell ref="F33:G33"/>
    <mergeCell ref="H33:I33"/>
    <mergeCell ref="J33:L33"/>
    <mergeCell ref="N33:P33"/>
  </mergeCells>
  <conditionalFormatting sqref="E23:G23 Q23:R23">
    <cfRule type="cellIs" dxfId="10" priority="3" operator="equal">
      <formula>0</formula>
    </cfRule>
  </conditionalFormatting>
  <conditionalFormatting sqref="E35:G35">
    <cfRule type="cellIs" dxfId="9" priority="1" operator="equal">
      <formula>0</formula>
    </cfRule>
  </conditionalFormatting>
  <conditionalFormatting sqref="Q35:R35">
    <cfRule type="cellIs" dxfId="8" priority="2" operator="equal">
      <formula>0</formula>
    </cfRule>
  </conditionalFormatting>
  <printOptions horizontalCentered="1"/>
  <pageMargins left="0.4" right="0.4" top="0.4" bottom="0.4" header="0" footer="0"/>
  <pageSetup scale="74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T80"/>
  <sheetViews>
    <sheetView showGridLines="0" zoomScaleNormal="100" workbookViewId="0">
      <selection activeCell="A47" sqref="A47:BX88"/>
    </sheetView>
  </sheetViews>
  <sheetFormatPr defaultColWidth="0" defaultRowHeight="15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0.85546875" customWidth="1"/>
    <col min="14" max="14" width="5.7109375" customWidth="1"/>
    <col min="15" max="15" width="4.7109375" customWidth="1"/>
    <col min="16" max="16" width="6.7109375" customWidth="1"/>
    <col min="17" max="17" width="10" customWidth="1"/>
    <col min="18" max="18" width="15.7109375" customWidth="1"/>
    <col min="19" max="19" width="1.7109375" customWidth="1"/>
  </cols>
  <sheetData>
    <row r="1" spans="1:18" x14ac:dyDescent="0.25"/>
    <row r="2" spans="1:18" s="61" customFormat="1" ht="20.25" x14ac:dyDescent="0.25">
      <c r="A2" s="66"/>
      <c r="B2" s="67"/>
      <c r="C2" s="67"/>
      <c r="D2" s="67"/>
      <c r="E2" s="399" t="s">
        <v>98</v>
      </c>
      <c r="F2" s="400"/>
      <c r="G2" s="400"/>
      <c r="H2" s="400"/>
      <c r="I2" s="400"/>
      <c r="J2" s="400"/>
      <c r="K2" s="400"/>
      <c r="L2" s="400"/>
      <c r="M2" s="400"/>
      <c r="N2" s="400"/>
      <c r="O2" s="73"/>
      <c r="P2" s="73"/>
      <c r="Q2" s="73"/>
      <c r="R2" s="74"/>
    </row>
    <row r="3" spans="1:18" s="61" customFormat="1" ht="22.5" customHeight="1" x14ac:dyDescent="0.25">
      <c r="A3" s="68"/>
      <c r="B3" s="69"/>
      <c r="C3" s="69"/>
      <c r="D3" s="69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79" t="s">
        <v>144</v>
      </c>
      <c r="P3" s="403"/>
      <c r="Q3" s="403"/>
      <c r="R3" s="404"/>
    </row>
    <row r="4" spans="1:18" s="61" customFormat="1" ht="15" customHeight="1" x14ac:dyDescent="0.25">
      <c r="A4" s="68"/>
      <c r="B4" s="69"/>
      <c r="C4" s="69"/>
      <c r="D4" s="69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5"/>
      <c r="P4" s="405"/>
      <c r="Q4" s="405"/>
      <c r="R4" s="404"/>
    </row>
    <row r="5" spans="1:18" s="61" customFormat="1" ht="15" customHeight="1" x14ac:dyDescent="0.25">
      <c r="A5" s="68"/>
      <c r="B5" s="69"/>
      <c r="C5" s="69"/>
      <c r="D5" s="69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5"/>
      <c r="P5" s="405"/>
      <c r="Q5" s="405"/>
      <c r="R5" s="404"/>
    </row>
    <row r="6" spans="1:18" s="61" customFormat="1" ht="15" customHeight="1" x14ac:dyDescent="0.25">
      <c r="A6" s="68"/>
      <c r="B6" s="69"/>
      <c r="C6" s="70" t="s">
        <v>96</v>
      </c>
      <c r="D6" s="7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3"/>
      <c r="P6" s="403"/>
      <c r="Q6" s="403"/>
      <c r="R6" s="404"/>
    </row>
    <row r="7" spans="1:18" s="61" customFormat="1" ht="15.75" customHeight="1" x14ac:dyDescent="0.25">
      <c r="A7" s="68"/>
      <c r="B7" s="62"/>
      <c r="C7" s="62"/>
      <c r="D7" s="6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5"/>
      <c r="P7" s="405"/>
      <c r="Q7" s="405"/>
      <c r="R7" s="404"/>
    </row>
    <row r="8" spans="1:18" s="61" customFormat="1" ht="23.25" x14ac:dyDescent="0.35">
      <c r="A8" s="406" t="s">
        <v>97</v>
      </c>
      <c r="B8" s="407"/>
      <c r="C8" s="407"/>
      <c r="D8" s="407"/>
      <c r="E8" s="189">
        <f>'Schedule 2'!$E$8</f>
        <v>2026</v>
      </c>
      <c r="F8" s="431" t="s">
        <v>30</v>
      </c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2"/>
      <c r="R8" s="433"/>
    </row>
    <row r="9" spans="1:18" s="61" customFormat="1" ht="18" customHeight="1" x14ac:dyDescent="0.25">
      <c r="A9" s="394" t="s">
        <v>1</v>
      </c>
      <c r="B9" s="395"/>
      <c r="C9" s="395"/>
      <c r="D9" s="395"/>
      <c r="E9" s="395"/>
      <c r="F9" s="395"/>
      <c r="G9" s="396"/>
      <c r="H9" s="396"/>
      <c r="I9" s="395"/>
      <c r="J9" s="395"/>
      <c r="K9" s="395"/>
      <c r="L9" s="397"/>
      <c r="M9" s="398" t="s">
        <v>0</v>
      </c>
      <c r="N9" s="224"/>
      <c r="O9" s="224"/>
      <c r="P9" s="224"/>
      <c r="Q9" s="224"/>
      <c r="R9" s="225"/>
    </row>
    <row r="10" spans="1:18" s="61" customFormat="1" ht="30" customHeight="1" x14ac:dyDescent="0.25">
      <c r="A10" s="434" t="str">
        <f>IF('Schedule 2'!$A$10="","",'Schedule 2'!$A$10)</f>
        <v/>
      </c>
      <c r="B10" s="435"/>
      <c r="C10" s="435"/>
      <c r="D10" s="435"/>
      <c r="E10" s="435"/>
      <c r="F10" s="435"/>
      <c r="G10" s="435"/>
      <c r="H10" s="435"/>
      <c r="I10" s="435"/>
      <c r="J10" s="435"/>
      <c r="K10" s="435"/>
      <c r="L10" s="436"/>
      <c r="M10" s="388" t="str">
        <f>IF('Schedule 2'!$M$10="","",'Schedule 2'!$M$10)</f>
        <v/>
      </c>
      <c r="N10" s="330"/>
      <c r="O10" s="330"/>
      <c r="P10" s="330"/>
      <c r="Q10" s="330"/>
      <c r="R10" s="332"/>
    </row>
    <row r="11" spans="1:18" s="61" customFormat="1" ht="18" customHeight="1" x14ac:dyDescent="0.25">
      <c r="A11" s="389"/>
      <c r="B11" s="390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1"/>
    </row>
    <row r="12" spans="1:18" ht="33" customHeight="1" x14ac:dyDescent="0.25">
      <c r="A12" s="568" t="s">
        <v>31</v>
      </c>
      <c r="B12" s="570" t="s">
        <v>32</v>
      </c>
      <c r="C12" s="571"/>
      <c r="D12" s="572" t="s">
        <v>33</v>
      </c>
      <c r="E12" s="573"/>
      <c r="F12" s="573"/>
      <c r="G12" s="573"/>
      <c r="H12" s="573"/>
      <c r="I12" s="574" t="s">
        <v>34</v>
      </c>
      <c r="J12" s="575"/>
      <c r="K12" s="575"/>
      <c r="L12" s="575"/>
      <c r="M12" s="476" t="s">
        <v>35</v>
      </c>
      <c r="N12" s="459"/>
      <c r="O12" s="459"/>
      <c r="P12" s="459"/>
      <c r="Q12" s="459"/>
      <c r="R12" s="459"/>
    </row>
    <row r="13" spans="1:18" ht="18.75" customHeight="1" x14ac:dyDescent="0.25">
      <c r="A13" s="569"/>
      <c r="B13" s="571"/>
      <c r="C13" s="571"/>
      <c r="D13" s="573"/>
      <c r="E13" s="573"/>
      <c r="F13" s="573"/>
      <c r="G13" s="573"/>
      <c r="H13" s="573"/>
      <c r="I13" s="575"/>
      <c r="J13" s="575"/>
      <c r="K13" s="575"/>
      <c r="L13" s="575"/>
      <c r="M13" s="562" t="s">
        <v>36</v>
      </c>
      <c r="N13" s="563"/>
      <c r="O13" s="563"/>
      <c r="P13" s="563"/>
      <c r="Q13" s="564" t="s">
        <v>37</v>
      </c>
      <c r="R13" s="565"/>
    </row>
    <row r="14" spans="1:18" s="61" customFormat="1" ht="30" customHeight="1" x14ac:dyDescent="0.25">
      <c r="A14" s="58">
        <v>1</v>
      </c>
      <c r="B14" s="554">
        <v>2111</v>
      </c>
      <c r="C14" s="555"/>
      <c r="D14" s="576" t="s">
        <v>146</v>
      </c>
      <c r="E14" s="577"/>
      <c r="F14" s="577"/>
      <c r="G14" s="577"/>
      <c r="H14" s="577"/>
      <c r="I14" s="544"/>
      <c r="J14" s="544"/>
      <c r="K14" s="544"/>
      <c r="L14" s="544"/>
      <c r="M14" s="545"/>
      <c r="N14" s="546"/>
      <c r="O14" s="546"/>
      <c r="P14" s="546"/>
      <c r="Q14" s="546"/>
      <c r="R14" s="547"/>
    </row>
    <row r="15" spans="1:18" s="61" customFormat="1" ht="30" customHeight="1" x14ac:dyDescent="0.25">
      <c r="A15" s="58">
        <v>2</v>
      </c>
      <c r="B15" s="554">
        <v>2112</v>
      </c>
      <c r="C15" s="555"/>
      <c r="D15" s="556" t="s">
        <v>147</v>
      </c>
      <c r="E15" s="557"/>
      <c r="F15" s="557"/>
      <c r="G15" s="557"/>
      <c r="H15" s="557"/>
      <c r="I15" s="544" t="s">
        <v>39</v>
      </c>
      <c r="J15" s="544"/>
      <c r="K15" s="544"/>
      <c r="L15" s="544"/>
      <c r="M15" s="566"/>
      <c r="N15" s="560"/>
      <c r="O15" s="560"/>
      <c r="P15" s="560"/>
      <c r="Q15" s="559"/>
      <c r="R15" s="567"/>
    </row>
    <row r="16" spans="1:18" s="61" customFormat="1" ht="30.75" customHeight="1" x14ac:dyDescent="0.25">
      <c r="A16" s="58">
        <v>3</v>
      </c>
      <c r="B16" s="554">
        <v>2113</v>
      </c>
      <c r="C16" s="555"/>
      <c r="D16" s="556" t="s">
        <v>148</v>
      </c>
      <c r="E16" s="557"/>
      <c r="F16" s="557"/>
      <c r="G16" s="557"/>
      <c r="H16" s="557"/>
      <c r="I16" s="544" t="s">
        <v>40</v>
      </c>
      <c r="J16" s="544"/>
      <c r="K16" s="544"/>
      <c r="L16" s="544"/>
      <c r="M16" s="558"/>
      <c r="N16" s="559"/>
      <c r="O16" s="559"/>
      <c r="P16" s="559"/>
      <c r="Q16" s="560"/>
      <c r="R16" s="561"/>
    </row>
    <row r="17" spans="1:18" s="61" customFormat="1" ht="30" customHeight="1" x14ac:dyDescent="0.25">
      <c r="A17" s="58">
        <v>4</v>
      </c>
      <c r="B17" s="554">
        <v>2114</v>
      </c>
      <c r="C17" s="555"/>
      <c r="D17" s="556" t="s">
        <v>149</v>
      </c>
      <c r="E17" s="557"/>
      <c r="F17" s="557"/>
      <c r="G17" s="557"/>
      <c r="H17" s="557"/>
      <c r="I17" s="544" t="s">
        <v>40</v>
      </c>
      <c r="J17" s="544"/>
      <c r="K17" s="544"/>
      <c r="L17" s="544"/>
      <c r="M17" s="558"/>
      <c r="N17" s="559"/>
      <c r="O17" s="559"/>
      <c r="P17" s="559"/>
      <c r="Q17" s="560"/>
      <c r="R17" s="561"/>
    </row>
    <row r="18" spans="1:18" s="61" customFormat="1" ht="30" customHeight="1" x14ac:dyDescent="0.25">
      <c r="A18" s="58">
        <v>5</v>
      </c>
      <c r="B18" s="554">
        <v>2115</v>
      </c>
      <c r="C18" s="555"/>
      <c r="D18" s="556" t="s">
        <v>150</v>
      </c>
      <c r="E18" s="557"/>
      <c r="F18" s="557"/>
      <c r="G18" s="557"/>
      <c r="H18" s="557"/>
      <c r="I18" s="544" t="s">
        <v>40</v>
      </c>
      <c r="J18" s="544"/>
      <c r="K18" s="544"/>
      <c r="L18" s="544"/>
      <c r="M18" s="558"/>
      <c r="N18" s="559"/>
      <c r="O18" s="559"/>
      <c r="P18" s="559"/>
      <c r="Q18" s="560"/>
      <c r="R18" s="561"/>
    </row>
    <row r="19" spans="1:18" s="61" customFormat="1" ht="30" customHeight="1" x14ac:dyDescent="0.25">
      <c r="A19" s="58">
        <v>6</v>
      </c>
      <c r="B19" s="554">
        <v>2116</v>
      </c>
      <c r="C19" s="555"/>
      <c r="D19" s="556" t="s">
        <v>151</v>
      </c>
      <c r="E19" s="557"/>
      <c r="F19" s="557"/>
      <c r="G19" s="557"/>
      <c r="H19" s="557"/>
      <c r="I19" s="544" t="s">
        <v>40</v>
      </c>
      <c r="J19" s="544"/>
      <c r="K19" s="544"/>
      <c r="L19" s="544"/>
      <c r="M19" s="558"/>
      <c r="N19" s="559"/>
      <c r="O19" s="559"/>
      <c r="P19" s="559"/>
      <c r="Q19" s="560"/>
      <c r="R19" s="561"/>
    </row>
    <row r="20" spans="1:18" s="61" customFormat="1" ht="30" customHeight="1" x14ac:dyDescent="0.25">
      <c r="A20" s="58">
        <v>7</v>
      </c>
      <c r="B20" s="554">
        <v>2121</v>
      </c>
      <c r="C20" s="555"/>
      <c r="D20" s="556" t="s">
        <v>152</v>
      </c>
      <c r="E20" s="557"/>
      <c r="F20" s="557"/>
      <c r="G20" s="557"/>
      <c r="H20" s="557"/>
      <c r="I20" s="544" t="s">
        <v>40</v>
      </c>
      <c r="J20" s="544"/>
      <c r="K20" s="544"/>
      <c r="L20" s="544"/>
      <c r="M20" s="558"/>
      <c r="N20" s="559"/>
      <c r="O20" s="559"/>
      <c r="P20" s="559"/>
      <c r="Q20" s="560"/>
      <c r="R20" s="561"/>
    </row>
    <row r="21" spans="1:18" s="61" customFormat="1" ht="30" customHeight="1" x14ac:dyDescent="0.25">
      <c r="A21" s="58">
        <v>8</v>
      </c>
      <c r="B21" s="554">
        <v>2122</v>
      </c>
      <c r="C21" s="555"/>
      <c r="D21" s="556" t="s">
        <v>153</v>
      </c>
      <c r="E21" s="557"/>
      <c r="F21" s="557"/>
      <c r="G21" s="557"/>
      <c r="H21" s="557"/>
      <c r="I21" s="544" t="s">
        <v>39</v>
      </c>
      <c r="J21" s="544"/>
      <c r="K21" s="544"/>
      <c r="L21" s="544"/>
      <c r="M21" s="566"/>
      <c r="N21" s="560"/>
      <c r="O21" s="560"/>
      <c r="P21" s="560"/>
      <c r="Q21" s="559"/>
      <c r="R21" s="567"/>
    </row>
    <row r="22" spans="1:18" s="61" customFormat="1" ht="30" customHeight="1" x14ac:dyDescent="0.25">
      <c r="A22" s="58">
        <v>9</v>
      </c>
      <c r="B22" s="554">
        <v>2123</v>
      </c>
      <c r="C22" s="555"/>
      <c r="D22" s="556" t="s">
        <v>154</v>
      </c>
      <c r="E22" s="557"/>
      <c r="F22" s="557"/>
      <c r="G22" s="557"/>
      <c r="H22" s="557"/>
      <c r="I22" s="544" t="s">
        <v>40</v>
      </c>
      <c r="J22" s="544"/>
      <c r="K22" s="544"/>
      <c r="L22" s="544"/>
      <c r="M22" s="558"/>
      <c r="N22" s="559"/>
      <c r="O22" s="559"/>
      <c r="P22" s="559"/>
      <c r="Q22" s="560"/>
      <c r="R22" s="561"/>
    </row>
    <row r="23" spans="1:18" s="61" customFormat="1" ht="30" customHeight="1" x14ac:dyDescent="0.25">
      <c r="A23" s="58">
        <v>10</v>
      </c>
      <c r="B23" s="554">
        <v>2123.1</v>
      </c>
      <c r="C23" s="555"/>
      <c r="D23" s="556" t="s">
        <v>155</v>
      </c>
      <c r="E23" s="557"/>
      <c r="F23" s="557"/>
      <c r="G23" s="557"/>
      <c r="H23" s="557"/>
      <c r="I23" s="544" t="s">
        <v>40</v>
      </c>
      <c r="J23" s="544"/>
      <c r="K23" s="544"/>
      <c r="L23" s="544"/>
      <c r="M23" s="558"/>
      <c r="N23" s="559"/>
      <c r="O23" s="559"/>
      <c r="P23" s="559"/>
      <c r="Q23" s="560"/>
      <c r="R23" s="561"/>
    </row>
    <row r="24" spans="1:18" s="61" customFormat="1" ht="30" customHeight="1" x14ac:dyDescent="0.25">
      <c r="A24" s="58">
        <v>11</v>
      </c>
      <c r="B24" s="554">
        <v>2123.1999999999998</v>
      </c>
      <c r="C24" s="555"/>
      <c r="D24" s="556" t="s">
        <v>156</v>
      </c>
      <c r="E24" s="557"/>
      <c r="F24" s="557"/>
      <c r="G24" s="557"/>
      <c r="H24" s="557"/>
      <c r="I24" s="544" t="s">
        <v>40</v>
      </c>
      <c r="J24" s="544"/>
      <c r="K24" s="544"/>
      <c r="L24" s="544"/>
      <c r="M24" s="558"/>
      <c r="N24" s="559"/>
      <c r="O24" s="559"/>
      <c r="P24" s="559"/>
      <c r="Q24" s="560"/>
      <c r="R24" s="561"/>
    </row>
    <row r="25" spans="1:18" s="61" customFormat="1" ht="30" customHeight="1" x14ac:dyDescent="0.25">
      <c r="A25" s="58">
        <v>12</v>
      </c>
      <c r="B25" s="554">
        <v>2124</v>
      </c>
      <c r="C25" s="555"/>
      <c r="D25" s="556" t="s">
        <v>157</v>
      </c>
      <c r="E25" s="557"/>
      <c r="F25" s="557"/>
      <c r="G25" s="557"/>
      <c r="H25" s="557"/>
      <c r="I25" s="544" t="s">
        <v>40</v>
      </c>
      <c r="J25" s="544"/>
      <c r="K25" s="544"/>
      <c r="L25" s="544"/>
      <c r="M25" s="558"/>
      <c r="N25" s="559"/>
      <c r="O25" s="559"/>
      <c r="P25" s="559"/>
      <c r="Q25" s="560"/>
      <c r="R25" s="561"/>
    </row>
    <row r="26" spans="1:18" s="61" customFormat="1" ht="30" customHeight="1" x14ac:dyDescent="0.25">
      <c r="A26" s="58">
        <v>13</v>
      </c>
      <c r="B26" s="554" t="s">
        <v>292</v>
      </c>
      <c r="C26" s="555"/>
      <c r="D26" s="556" t="s">
        <v>158</v>
      </c>
      <c r="E26" s="557"/>
      <c r="F26" s="557"/>
      <c r="G26" s="557"/>
      <c r="H26" s="557"/>
      <c r="I26" s="544" t="s">
        <v>40</v>
      </c>
      <c r="J26" s="544"/>
      <c r="K26" s="544"/>
      <c r="L26" s="544"/>
      <c r="M26" s="558"/>
      <c r="N26" s="559"/>
      <c r="O26" s="559"/>
      <c r="P26" s="559"/>
      <c r="Q26" s="560"/>
      <c r="R26" s="561"/>
    </row>
    <row r="27" spans="1:18" s="61" customFormat="1" ht="30" customHeight="1" x14ac:dyDescent="0.25">
      <c r="A27" s="58">
        <v>14</v>
      </c>
      <c r="B27" s="554">
        <v>2220</v>
      </c>
      <c r="C27" s="555"/>
      <c r="D27" s="556" t="s">
        <v>159</v>
      </c>
      <c r="E27" s="557"/>
      <c r="F27" s="557"/>
      <c r="G27" s="557"/>
      <c r="H27" s="557"/>
      <c r="I27" s="544" t="s">
        <v>40</v>
      </c>
      <c r="J27" s="544"/>
      <c r="K27" s="544"/>
      <c r="L27" s="544"/>
      <c r="M27" s="558"/>
      <c r="N27" s="559"/>
      <c r="O27" s="559"/>
      <c r="P27" s="559"/>
      <c r="Q27" s="560"/>
      <c r="R27" s="561"/>
    </row>
    <row r="28" spans="1:18" s="61" customFormat="1" ht="30" customHeight="1" x14ac:dyDescent="0.25">
      <c r="A28" s="58">
        <v>15</v>
      </c>
      <c r="B28" s="554">
        <v>2230</v>
      </c>
      <c r="C28" s="555"/>
      <c r="D28" s="556" t="s">
        <v>160</v>
      </c>
      <c r="E28" s="557"/>
      <c r="F28" s="557"/>
      <c r="G28" s="557"/>
      <c r="H28" s="557"/>
      <c r="I28" s="544" t="s">
        <v>40</v>
      </c>
      <c r="J28" s="544"/>
      <c r="K28" s="544"/>
      <c r="L28" s="544"/>
      <c r="M28" s="558"/>
      <c r="N28" s="559"/>
      <c r="O28" s="559"/>
      <c r="P28" s="559"/>
      <c r="Q28" s="560"/>
      <c r="R28" s="561"/>
    </row>
    <row r="29" spans="1:18" s="61" customFormat="1" ht="30" customHeight="1" x14ac:dyDescent="0.25">
      <c r="A29" s="58">
        <v>16</v>
      </c>
      <c r="B29" s="554">
        <v>2310</v>
      </c>
      <c r="C29" s="555"/>
      <c r="D29" s="556" t="s">
        <v>161</v>
      </c>
      <c r="E29" s="557"/>
      <c r="F29" s="557"/>
      <c r="G29" s="557"/>
      <c r="H29" s="557"/>
      <c r="I29" s="544" t="s">
        <v>40</v>
      </c>
      <c r="J29" s="544"/>
      <c r="K29" s="544"/>
      <c r="L29" s="544"/>
      <c r="M29" s="558"/>
      <c r="N29" s="559"/>
      <c r="O29" s="559"/>
      <c r="P29" s="559"/>
      <c r="Q29" s="560"/>
      <c r="R29" s="561"/>
    </row>
    <row r="30" spans="1:18" s="61" customFormat="1" ht="30" customHeight="1" x14ac:dyDescent="0.25">
      <c r="A30" s="58">
        <v>17</v>
      </c>
      <c r="B30" s="554">
        <v>2311</v>
      </c>
      <c r="C30" s="555"/>
      <c r="D30" s="556" t="s">
        <v>162</v>
      </c>
      <c r="E30" s="557"/>
      <c r="F30" s="557"/>
      <c r="G30" s="557"/>
      <c r="H30" s="557"/>
      <c r="I30" s="544" t="s">
        <v>105</v>
      </c>
      <c r="J30" s="544"/>
      <c r="K30" s="544"/>
      <c r="L30" s="544"/>
      <c r="M30" s="566"/>
      <c r="N30" s="560"/>
      <c r="O30" s="560"/>
      <c r="P30" s="560"/>
      <c r="Q30" s="560"/>
      <c r="R30" s="561"/>
    </row>
    <row r="31" spans="1:18" s="61" customFormat="1" ht="30" customHeight="1" x14ac:dyDescent="0.25">
      <c r="A31" s="58">
        <v>18</v>
      </c>
      <c r="B31" s="554">
        <v>2321</v>
      </c>
      <c r="C31" s="555"/>
      <c r="D31" s="556" t="s">
        <v>163</v>
      </c>
      <c r="E31" s="557"/>
      <c r="F31" s="557"/>
      <c r="G31" s="557"/>
      <c r="H31" s="557"/>
      <c r="I31" s="544" t="s">
        <v>40</v>
      </c>
      <c r="J31" s="544"/>
      <c r="K31" s="544"/>
      <c r="L31" s="544"/>
      <c r="M31" s="558"/>
      <c r="N31" s="559"/>
      <c r="O31" s="559"/>
      <c r="P31" s="559"/>
      <c r="Q31" s="560"/>
      <c r="R31" s="561"/>
    </row>
    <row r="32" spans="1:18" s="61" customFormat="1" ht="30.75" customHeight="1" x14ac:dyDescent="0.25">
      <c r="A32" s="58">
        <v>19</v>
      </c>
      <c r="B32" s="554">
        <v>2341</v>
      </c>
      <c r="C32" s="555"/>
      <c r="D32" s="556" t="s">
        <v>164</v>
      </c>
      <c r="E32" s="557"/>
      <c r="F32" s="557"/>
      <c r="G32" s="557"/>
      <c r="H32" s="557"/>
      <c r="I32" s="544" t="s">
        <v>39</v>
      </c>
      <c r="J32" s="544"/>
      <c r="K32" s="544"/>
      <c r="L32" s="544"/>
      <c r="M32" s="566"/>
      <c r="N32" s="560"/>
      <c r="O32" s="560"/>
      <c r="P32" s="560"/>
      <c r="Q32" s="559"/>
      <c r="R32" s="567"/>
    </row>
    <row r="33" spans="1:18" s="61" customFormat="1" ht="30" customHeight="1" x14ac:dyDescent="0.25">
      <c r="A33" s="58">
        <v>20</v>
      </c>
      <c r="B33" s="554">
        <v>2351</v>
      </c>
      <c r="C33" s="555"/>
      <c r="D33" s="556" t="s">
        <v>165</v>
      </c>
      <c r="E33" s="557"/>
      <c r="F33" s="557"/>
      <c r="G33" s="557"/>
      <c r="H33" s="557"/>
      <c r="I33" s="544" t="s">
        <v>40</v>
      </c>
      <c r="J33" s="544"/>
      <c r="K33" s="544"/>
      <c r="L33" s="544"/>
      <c r="M33" s="558"/>
      <c r="N33" s="559"/>
      <c r="O33" s="559"/>
      <c r="P33" s="559"/>
      <c r="Q33" s="560"/>
      <c r="R33" s="561"/>
    </row>
    <row r="34" spans="1:18" s="61" customFormat="1" ht="30" customHeight="1" x14ac:dyDescent="0.25">
      <c r="A34" s="58">
        <v>21</v>
      </c>
      <c r="B34" s="554">
        <v>2362</v>
      </c>
      <c r="C34" s="555"/>
      <c r="D34" s="556" t="s">
        <v>166</v>
      </c>
      <c r="E34" s="557"/>
      <c r="F34" s="557"/>
      <c r="G34" s="557"/>
      <c r="H34" s="557"/>
      <c r="I34" s="544" t="s">
        <v>40</v>
      </c>
      <c r="J34" s="544"/>
      <c r="K34" s="544"/>
      <c r="L34" s="544"/>
      <c r="M34" s="558"/>
      <c r="N34" s="559"/>
      <c r="O34" s="559"/>
      <c r="P34" s="559"/>
      <c r="Q34" s="560"/>
      <c r="R34" s="561"/>
    </row>
    <row r="35" spans="1:18" s="61" customFormat="1" ht="30" customHeight="1" x14ac:dyDescent="0.25">
      <c r="A35" s="58">
        <v>22</v>
      </c>
      <c r="B35" s="554">
        <v>2410</v>
      </c>
      <c r="C35" s="555"/>
      <c r="D35" s="556" t="s">
        <v>167</v>
      </c>
      <c r="E35" s="557"/>
      <c r="F35" s="557"/>
      <c r="G35" s="557"/>
      <c r="H35" s="557"/>
      <c r="I35" s="544" t="s">
        <v>40</v>
      </c>
      <c r="J35" s="544"/>
      <c r="K35" s="544"/>
      <c r="L35" s="544"/>
      <c r="M35" s="599"/>
      <c r="N35" s="567"/>
      <c r="O35" s="567"/>
      <c r="P35" s="567"/>
      <c r="Q35" s="560"/>
      <c r="R35" s="561"/>
    </row>
    <row r="36" spans="1:18" s="61" customFormat="1" ht="30" customHeight="1" x14ac:dyDescent="0.25">
      <c r="A36" s="58">
        <v>23</v>
      </c>
      <c r="B36" s="554">
        <v>2411</v>
      </c>
      <c r="C36" s="555"/>
      <c r="D36" s="556" t="s">
        <v>168</v>
      </c>
      <c r="E36" s="557"/>
      <c r="F36" s="557"/>
      <c r="G36" s="557"/>
      <c r="H36" s="557"/>
      <c r="I36" s="544" t="s">
        <v>105</v>
      </c>
      <c r="J36" s="544"/>
      <c r="K36" s="544"/>
      <c r="L36" s="544"/>
      <c r="M36" s="578"/>
      <c r="N36" s="561"/>
      <c r="O36" s="561"/>
      <c r="P36" s="561"/>
      <c r="Q36" s="560"/>
      <c r="R36" s="561"/>
    </row>
    <row r="37" spans="1:18" s="61" customFormat="1" ht="30" customHeight="1" x14ac:dyDescent="0.25">
      <c r="A37" s="58">
        <v>24</v>
      </c>
      <c r="B37" s="544"/>
      <c r="C37" s="487"/>
      <c r="D37" s="556" t="s">
        <v>169</v>
      </c>
      <c r="E37" s="557"/>
      <c r="F37" s="557"/>
      <c r="G37" s="557"/>
      <c r="H37" s="557"/>
      <c r="I37" s="544" t="s">
        <v>39</v>
      </c>
      <c r="J37" s="544"/>
      <c r="K37" s="544"/>
      <c r="L37" s="544"/>
      <c r="M37" s="578"/>
      <c r="N37" s="561"/>
      <c r="O37" s="561"/>
      <c r="P37" s="561"/>
      <c r="Q37" s="559"/>
      <c r="R37" s="567"/>
    </row>
    <row r="38" spans="1:18" s="61" customFormat="1" ht="12" customHeight="1" x14ac:dyDescent="0.25">
      <c r="A38" s="417"/>
      <c r="B38" s="418"/>
      <c r="C38" s="418"/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9"/>
    </row>
    <row r="39" spans="1:18" s="61" customFormat="1" ht="26.25" customHeight="1" x14ac:dyDescent="0.25">
      <c r="A39" s="474">
        <v>45292</v>
      </c>
      <c r="B39" s="475"/>
      <c r="C39" s="475"/>
      <c r="D39" s="475"/>
      <c r="E39" s="475"/>
      <c r="F39" s="475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75"/>
      <c r="R39" s="76" t="s">
        <v>142</v>
      </c>
    </row>
    <row r="40" spans="1:18" s="61" customFormat="1" ht="20.25" x14ac:dyDescent="0.25">
      <c r="A40" s="66"/>
      <c r="B40" s="67"/>
      <c r="C40" s="67"/>
      <c r="D40" s="67"/>
      <c r="E40" s="399" t="s">
        <v>98</v>
      </c>
      <c r="F40" s="400"/>
      <c r="G40" s="400"/>
      <c r="H40" s="400"/>
      <c r="I40" s="400"/>
      <c r="J40" s="400"/>
      <c r="K40" s="400"/>
      <c r="L40" s="400"/>
      <c r="M40" s="400"/>
      <c r="N40" s="400"/>
      <c r="O40" s="73"/>
      <c r="P40" s="73"/>
      <c r="Q40" s="73"/>
      <c r="R40" s="74"/>
    </row>
    <row r="41" spans="1:18" s="61" customFormat="1" ht="22.5" customHeight="1" x14ac:dyDescent="0.25">
      <c r="A41" s="68"/>
      <c r="B41" s="69"/>
      <c r="C41" s="69"/>
      <c r="D41" s="69"/>
      <c r="E41" s="401"/>
      <c r="F41" s="401"/>
      <c r="G41" s="401"/>
      <c r="H41" s="401"/>
      <c r="I41" s="401"/>
      <c r="J41" s="401"/>
      <c r="K41" s="401"/>
      <c r="L41" s="401"/>
      <c r="M41" s="401"/>
      <c r="N41" s="401"/>
      <c r="O41" s="479" t="s">
        <v>145</v>
      </c>
      <c r="P41" s="403"/>
      <c r="Q41" s="403"/>
      <c r="R41" s="404"/>
    </row>
    <row r="42" spans="1:18" s="61" customFormat="1" ht="15" customHeight="1" x14ac:dyDescent="0.25">
      <c r="A42" s="68"/>
      <c r="B42" s="69"/>
      <c r="C42" s="69"/>
      <c r="D42" s="69"/>
      <c r="E42" s="401"/>
      <c r="F42" s="401"/>
      <c r="G42" s="401"/>
      <c r="H42" s="401"/>
      <c r="I42" s="401"/>
      <c r="J42" s="401"/>
      <c r="K42" s="401"/>
      <c r="L42" s="401"/>
      <c r="M42" s="401"/>
      <c r="N42" s="401"/>
      <c r="O42" s="405"/>
      <c r="P42" s="405"/>
      <c r="Q42" s="405"/>
      <c r="R42" s="404"/>
    </row>
    <row r="43" spans="1:18" s="61" customFormat="1" ht="15" customHeight="1" x14ac:dyDescent="0.25">
      <c r="A43" s="68"/>
      <c r="B43" s="69"/>
      <c r="C43" s="69"/>
      <c r="D43" s="69"/>
      <c r="E43" s="401"/>
      <c r="F43" s="401"/>
      <c r="G43" s="401"/>
      <c r="H43" s="401"/>
      <c r="I43" s="401"/>
      <c r="J43" s="401"/>
      <c r="K43" s="401"/>
      <c r="L43" s="401"/>
      <c r="M43" s="401"/>
      <c r="N43" s="401"/>
      <c r="O43" s="405"/>
      <c r="P43" s="405"/>
      <c r="Q43" s="405"/>
      <c r="R43" s="404"/>
    </row>
    <row r="44" spans="1:18" s="61" customFormat="1" ht="15" customHeight="1" x14ac:dyDescent="0.25">
      <c r="A44" s="68"/>
      <c r="B44" s="69"/>
      <c r="C44" s="70" t="s">
        <v>96</v>
      </c>
      <c r="D44" s="71"/>
      <c r="E44" s="401"/>
      <c r="F44" s="401"/>
      <c r="G44" s="401"/>
      <c r="H44" s="401"/>
      <c r="I44" s="401"/>
      <c r="J44" s="401"/>
      <c r="K44" s="401"/>
      <c r="L44" s="401"/>
      <c r="M44" s="401"/>
      <c r="N44" s="401"/>
      <c r="O44" s="403"/>
      <c r="P44" s="403"/>
      <c r="Q44" s="403"/>
      <c r="R44" s="404"/>
    </row>
    <row r="45" spans="1:18" s="61" customFormat="1" ht="15.75" customHeight="1" x14ac:dyDescent="0.25">
      <c r="A45" s="68"/>
      <c r="B45" s="62"/>
      <c r="C45" s="62"/>
      <c r="D45" s="6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5"/>
      <c r="P45" s="405"/>
      <c r="Q45" s="405"/>
      <c r="R45" s="404"/>
    </row>
    <row r="46" spans="1:18" s="61" customFormat="1" ht="23.25" x14ac:dyDescent="0.35">
      <c r="A46" s="406" t="s">
        <v>97</v>
      </c>
      <c r="B46" s="407"/>
      <c r="C46" s="407"/>
      <c r="D46" s="407"/>
      <c r="E46" s="189">
        <f>'Schedule 2'!$E$8</f>
        <v>2026</v>
      </c>
      <c r="F46" s="431" t="s">
        <v>30</v>
      </c>
      <c r="G46" s="432"/>
      <c r="H46" s="432"/>
      <c r="I46" s="432"/>
      <c r="J46" s="432"/>
      <c r="K46" s="432"/>
      <c r="L46" s="432"/>
      <c r="M46" s="432"/>
      <c r="N46" s="432"/>
      <c r="O46" s="432"/>
      <c r="P46" s="432"/>
      <c r="Q46" s="432"/>
      <c r="R46" s="433"/>
    </row>
    <row r="47" spans="1:18" s="61" customFormat="1" ht="18" customHeight="1" x14ac:dyDescent="0.25">
      <c r="A47" s="394" t="s">
        <v>1</v>
      </c>
      <c r="B47" s="395"/>
      <c r="C47" s="395"/>
      <c r="D47" s="395"/>
      <c r="E47" s="395"/>
      <c r="F47" s="395"/>
      <c r="G47" s="396"/>
      <c r="H47" s="396"/>
      <c r="I47" s="395"/>
      <c r="J47" s="395"/>
      <c r="K47" s="395"/>
      <c r="L47" s="397"/>
      <c r="M47" s="398" t="s">
        <v>0</v>
      </c>
      <c r="N47" s="224"/>
      <c r="O47" s="224"/>
      <c r="P47" s="224"/>
      <c r="Q47" s="224"/>
      <c r="R47" s="225"/>
    </row>
    <row r="48" spans="1:18" s="61" customFormat="1" ht="30" customHeight="1" x14ac:dyDescent="0.25">
      <c r="A48" s="434" t="str">
        <f>A10</f>
        <v/>
      </c>
      <c r="B48" s="435"/>
      <c r="C48" s="435"/>
      <c r="D48" s="435"/>
      <c r="E48" s="435"/>
      <c r="F48" s="435"/>
      <c r="G48" s="435"/>
      <c r="H48" s="435"/>
      <c r="I48" s="435"/>
      <c r="J48" s="435"/>
      <c r="K48" s="435"/>
      <c r="L48" s="436"/>
      <c r="M48" s="388" t="str">
        <f>M10</f>
        <v/>
      </c>
      <c r="N48" s="330"/>
      <c r="O48" s="330"/>
      <c r="P48" s="330"/>
      <c r="Q48" s="330"/>
      <c r="R48" s="332"/>
    </row>
    <row r="49" spans="1:20" s="61" customFormat="1" ht="18" customHeight="1" x14ac:dyDescent="0.25">
      <c r="A49" s="389"/>
      <c r="B49" s="390"/>
      <c r="C49" s="390"/>
      <c r="D49" s="390"/>
      <c r="E49" s="390"/>
      <c r="F49" s="390"/>
      <c r="G49" s="390"/>
      <c r="H49" s="390"/>
      <c r="I49" s="390"/>
      <c r="J49" s="390"/>
      <c r="K49" s="390"/>
      <c r="L49" s="390"/>
      <c r="M49" s="390"/>
      <c r="N49" s="390"/>
      <c r="O49" s="390"/>
      <c r="P49" s="390"/>
      <c r="Q49" s="390"/>
      <c r="R49" s="391"/>
    </row>
    <row r="50" spans="1:20" s="61" customFormat="1" ht="33" customHeight="1" x14ac:dyDescent="0.25">
      <c r="A50" s="568" t="s">
        <v>31</v>
      </c>
      <c r="B50" s="570" t="s">
        <v>32</v>
      </c>
      <c r="C50" s="571"/>
      <c r="D50" s="572" t="s">
        <v>33</v>
      </c>
      <c r="E50" s="573"/>
      <c r="F50" s="573"/>
      <c r="G50" s="573"/>
      <c r="H50" s="573"/>
      <c r="I50" s="574" t="s">
        <v>34</v>
      </c>
      <c r="J50" s="575"/>
      <c r="K50" s="575"/>
      <c r="L50" s="575"/>
      <c r="M50" s="476" t="s">
        <v>35</v>
      </c>
      <c r="N50" s="459"/>
      <c r="O50" s="459"/>
      <c r="P50" s="459"/>
      <c r="Q50" s="459"/>
      <c r="R50" s="459"/>
    </row>
    <row r="51" spans="1:20" s="61" customFormat="1" ht="18.75" customHeight="1" x14ac:dyDescent="0.25">
      <c r="A51" s="569"/>
      <c r="B51" s="571"/>
      <c r="C51" s="571"/>
      <c r="D51" s="573"/>
      <c r="E51" s="573"/>
      <c r="F51" s="573"/>
      <c r="G51" s="573"/>
      <c r="H51" s="573"/>
      <c r="I51" s="575"/>
      <c r="J51" s="575"/>
      <c r="K51" s="575"/>
      <c r="L51" s="575"/>
      <c r="M51" s="562" t="s">
        <v>36</v>
      </c>
      <c r="N51" s="563"/>
      <c r="O51" s="563"/>
      <c r="P51" s="563"/>
      <c r="Q51" s="564" t="s">
        <v>37</v>
      </c>
      <c r="R51" s="565"/>
    </row>
    <row r="52" spans="1:20" s="61" customFormat="1" ht="30" customHeight="1" x14ac:dyDescent="0.25">
      <c r="A52" s="58">
        <v>25</v>
      </c>
      <c r="B52" s="554">
        <v>2421</v>
      </c>
      <c r="C52" s="555"/>
      <c r="D52" s="556" t="s">
        <v>119</v>
      </c>
      <c r="E52" s="557"/>
      <c r="F52" s="557"/>
      <c r="G52" s="557"/>
      <c r="H52" s="557"/>
      <c r="I52" s="544" t="s">
        <v>105</v>
      </c>
      <c r="J52" s="544"/>
      <c r="K52" s="544"/>
      <c r="L52" s="544"/>
      <c r="M52" s="578"/>
      <c r="N52" s="561"/>
      <c r="O52" s="561"/>
      <c r="P52" s="561"/>
      <c r="Q52" s="560"/>
      <c r="R52" s="561"/>
    </row>
    <row r="53" spans="1:20" s="61" customFormat="1" ht="30" customHeight="1" x14ac:dyDescent="0.25">
      <c r="A53" s="58">
        <v>26</v>
      </c>
      <c r="B53" s="554">
        <v>2422</v>
      </c>
      <c r="C53" s="555"/>
      <c r="D53" s="556" t="s">
        <v>120</v>
      </c>
      <c r="E53" s="557"/>
      <c r="F53" s="557"/>
      <c r="G53" s="557"/>
      <c r="H53" s="557"/>
      <c r="I53" s="544" t="s">
        <v>39</v>
      </c>
      <c r="J53" s="544"/>
      <c r="K53" s="544"/>
      <c r="L53" s="544"/>
      <c r="M53" s="578"/>
      <c r="N53" s="561"/>
      <c r="O53" s="561"/>
      <c r="P53" s="561"/>
      <c r="Q53" s="559"/>
      <c r="R53" s="567"/>
    </row>
    <row r="54" spans="1:20" s="61" customFormat="1" ht="30" customHeight="1" x14ac:dyDescent="0.25">
      <c r="A54" s="58">
        <v>27</v>
      </c>
      <c r="B54" s="554">
        <v>2423</v>
      </c>
      <c r="C54" s="555"/>
      <c r="D54" s="556" t="s">
        <v>121</v>
      </c>
      <c r="E54" s="557"/>
      <c r="F54" s="557"/>
      <c r="G54" s="557"/>
      <c r="H54" s="557"/>
      <c r="I54" s="544" t="s">
        <v>39</v>
      </c>
      <c r="J54" s="544"/>
      <c r="K54" s="544"/>
      <c r="L54" s="544"/>
      <c r="M54" s="566"/>
      <c r="N54" s="560"/>
      <c r="O54" s="560"/>
      <c r="P54" s="560"/>
      <c r="Q54" s="559"/>
      <c r="R54" s="567"/>
    </row>
    <row r="55" spans="1:20" s="61" customFormat="1" ht="30" customHeight="1" x14ac:dyDescent="0.25">
      <c r="A55" s="58">
        <v>28</v>
      </c>
      <c r="B55" s="554">
        <v>2424</v>
      </c>
      <c r="C55" s="555"/>
      <c r="D55" s="556" t="s">
        <v>122</v>
      </c>
      <c r="E55" s="557"/>
      <c r="F55" s="557"/>
      <c r="G55" s="557"/>
      <c r="H55" s="557"/>
      <c r="I55" s="544" t="s">
        <v>39</v>
      </c>
      <c r="J55" s="544"/>
      <c r="K55" s="544"/>
      <c r="L55" s="544"/>
      <c r="M55" s="566"/>
      <c r="N55" s="560"/>
      <c r="O55" s="560"/>
      <c r="P55" s="560"/>
      <c r="Q55" s="559"/>
      <c r="R55" s="567"/>
    </row>
    <row r="56" spans="1:20" s="61" customFormat="1" ht="30" customHeight="1" x14ac:dyDescent="0.25">
      <c r="A56" s="58">
        <v>29</v>
      </c>
      <c r="B56" s="554">
        <v>2425</v>
      </c>
      <c r="C56" s="555"/>
      <c r="D56" s="556" t="s">
        <v>123</v>
      </c>
      <c r="E56" s="557"/>
      <c r="F56" s="557"/>
      <c r="G56" s="557"/>
      <c r="H56" s="557"/>
      <c r="I56" s="544" t="s">
        <v>39</v>
      </c>
      <c r="J56" s="544"/>
      <c r="K56" s="544"/>
      <c r="L56" s="544"/>
      <c r="M56" s="566"/>
      <c r="N56" s="560"/>
      <c r="O56" s="560"/>
      <c r="P56" s="560"/>
      <c r="Q56" s="559"/>
      <c r="R56" s="567"/>
    </row>
    <row r="57" spans="1:20" s="61" customFormat="1" ht="30" customHeight="1" x14ac:dyDescent="0.25">
      <c r="A57" s="58">
        <v>30</v>
      </c>
      <c r="B57" s="554">
        <v>2426</v>
      </c>
      <c r="C57" s="555"/>
      <c r="D57" s="556" t="s">
        <v>124</v>
      </c>
      <c r="E57" s="557"/>
      <c r="F57" s="557"/>
      <c r="G57" s="557"/>
      <c r="H57" s="557"/>
      <c r="I57" s="544" t="s">
        <v>39</v>
      </c>
      <c r="J57" s="544"/>
      <c r="K57" s="544"/>
      <c r="L57" s="544"/>
      <c r="M57" s="566"/>
      <c r="N57" s="579"/>
      <c r="O57" s="579"/>
      <c r="P57" s="579"/>
      <c r="Q57" s="559"/>
      <c r="R57" s="580"/>
    </row>
    <row r="58" spans="1:20" s="61" customFormat="1" ht="30" customHeight="1" x14ac:dyDescent="0.25">
      <c r="A58" s="58">
        <v>31</v>
      </c>
      <c r="B58" s="554">
        <v>2431</v>
      </c>
      <c r="C58" s="554"/>
      <c r="D58" s="556" t="s">
        <v>125</v>
      </c>
      <c r="E58" s="556"/>
      <c r="F58" s="556"/>
      <c r="G58" s="556"/>
      <c r="H58" s="556"/>
      <c r="I58" s="544" t="s">
        <v>105</v>
      </c>
      <c r="J58" s="544"/>
      <c r="K58" s="544"/>
      <c r="L58" s="544"/>
      <c r="M58" s="566"/>
      <c r="N58" s="566"/>
      <c r="O58" s="566"/>
      <c r="P58" s="566"/>
      <c r="Q58" s="560"/>
      <c r="R58" s="560"/>
    </row>
    <row r="59" spans="1:20" s="61" customFormat="1" ht="30" customHeight="1" x14ac:dyDescent="0.25">
      <c r="A59" s="58">
        <v>32</v>
      </c>
      <c r="B59" s="554">
        <v>2441</v>
      </c>
      <c r="C59" s="554"/>
      <c r="D59" s="556" t="s">
        <v>126</v>
      </c>
      <c r="E59" s="556"/>
      <c r="F59" s="556"/>
      <c r="G59" s="556"/>
      <c r="H59" s="556"/>
      <c r="I59" s="544" t="s">
        <v>39</v>
      </c>
      <c r="J59" s="544"/>
      <c r="K59" s="544"/>
      <c r="L59" s="544"/>
      <c r="M59" s="566"/>
      <c r="N59" s="566"/>
      <c r="O59" s="566"/>
      <c r="P59" s="566"/>
      <c r="Q59" s="559"/>
      <c r="R59" s="559"/>
    </row>
    <row r="60" spans="1:20" s="61" customFormat="1" ht="30" customHeight="1" x14ac:dyDescent="0.25">
      <c r="A60" s="58">
        <v>33</v>
      </c>
      <c r="B60" s="554">
        <v>2680</v>
      </c>
      <c r="C60" s="554"/>
      <c r="D60" s="556" t="s">
        <v>127</v>
      </c>
      <c r="E60" s="556"/>
      <c r="F60" s="556"/>
      <c r="G60" s="556"/>
      <c r="H60" s="556"/>
      <c r="I60" s="544" t="s">
        <v>39</v>
      </c>
      <c r="J60" s="544"/>
      <c r="K60" s="544"/>
      <c r="L60" s="544"/>
      <c r="M60" s="566"/>
      <c r="N60" s="566"/>
      <c r="O60" s="566"/>
      <c r="P60" s="566"/>
      <c r="Q60" s="559"/>
      <c r="R60" s="559"/>
    </row>
    <row r="61" spans="1:20" s="61" customFormat="1" ht="30" customHeight="1" x14ac:dyDescent="0.25">
      <c r="A61" s="58">
        <v>34</v>
      </c>
      <c r="B61" s="554">
        <v>2681</v>
      </c>
      <c r="C61" s="554"/>
      <c r="D61" s="556" t="s">
        <v>128</v>
      </c>
      <c r="E61" s="556"/>
      <c r="F61" s="556"/>
      <c r="G61" s="556"/>
      <c r="H61" s="556"/>
      <c r="I61" s="544" t="s">
        <v>39</v>
      </c>
      <c r="J61" s="544"/>
      <c r="K61" s="544"/>
      <c r="L61" s="544"/>
      <c r="M61" s="566"/>
      <c r="N61" s="566"/>
      <c r="O61" s="566"/>
      <c r="P61" s="566"/>
      <c r="Q61" s="559"/>
      <c r="R61" s="559"/>
    </row>
    <row r="62" spans="1:20" s="61" customFormat="1" ht="30" customHeight="1" x14ac:dyDescent="0.25">
      <c r="A62" s="58">
        <v>35</v>
      </c>
      <c r="B62" s="554">
        <v>2682</v>
      </c>
      <c r="C62" s="554"/>
      <c r="D62" s="556" t="s">
        <v>129</v>
      </c>
      <c r="E62" s="556"/>
      <c r="F62" s="556"/>
      <c r="G62" s="556"/>
      <c r="H62" s="556"/>
      <c r="I62" s="544" t="s">
        <v>39</v>
      </c>
      <c r="J62" s="544"/>
      <c r="K62" s="544"/>
      <c r="L62" s="544"/>
      <c r="M62" s="566"/>
      <c r="N62" s="566"/>
      <c r="O62" s="566"/>
      <c r="P62" s="566"/>
      <c r="Q62" s="559"/>
      <c r="R62" s="559"/>
    </row>
    <row r="63" spans="1:20" s="61" customFormat="1" ht="30" customHeight="1" x14ac:dyDescent="0.25">
      <c r="A63" s="58">
        <v>36</v>
      </c>
      <c r="B63" s="554"/>
      <c r="C63" s="554"/>
      <c r="D63" s="550" t="s">
        <v>130</v>
      </c>
      <c r="E63" s="550"/>
      <c r="F63" s="550"/>
      <c r="G63" s="550"/>
      <c r="H63" s="550"/>
      <c r="I63" s="544"/>
      <c r="J63" s="544"/>
      <c r="K63" s="544"/>
      <c r="L63" s="544"/>
      <c r="M63" s="548">
        <f>M15+M16+M17+M18+M19+M20+M21+M22+M23+M24+M25+M26+M27+M28+M29+M30+M31+M32+M33+M34+M35+M36+M37+M52+M53+M54+M55+M56+M57+M58+M59+M60+M61+M62</f>
        <v>0</v>
      </c>
      <c r="N63" s="548"/>
      <c r="O63" s="548"/>
      <c r="P63" s="548"/>
      <c r="Q63" s="549">
        <f>Q15+Q16+Q17+Q18+Q19+Q20+Q21+Q22+Q23+Q24+Q25+Q26+Q27+Q28+Q29+Q30+Q31+Q32+Q33+Q34+Q35+Q36+Q37+Q52+Q53+Q54+Q55+Q56+Q57+Q58+Q59+Q60+Q61+Q62</f>
        <v>0</v>
      </c>
      <c r="R63" s="549"/>
      <c r="S63" s="6"/>
      <c r="T63" s="6"/>
    </row>
    <row r="64" spans="1:20" s="61" customFormat="1" ht="30" customHeight="1" x14ac:dyDescent="0.25">
      <c r="A64" s="58">
        <v>37</v>
      </c>
      <c r="B64" s="554">
        <v>2690</v>
      </c>
      <c r="C64" s="554"/>
      <c r="D64" s="556" t="s">
        <v>131</v>
      </c>
      <c r="E64" s="556"/>
      <c r="F64" s="556"/>
      <c r="G64" s="556"/>
      <c r="H64" s="556"/>
      <c r="I64" s="544" t="s">
        <v>38</v>
      </c>
      <c r="J64" s="544"/>
      <c r="K64" s="544"/>
      <c r="L64" s="544"/>
      <c r="M64" s="558"/>
      <c r="N64" s="558"/>
      <c r="O64" s="558"/>
      <c r="P64" s="558"/>
      <c r="Q64" s="559"/>
      <c r="R64" s="559"/>
      <c r="S64" s="5"/>
      <c r="T64" s="5"/>
    </row>
    <row r="65" spans="1:20" s="61" customFormat="1" ht="30" customHeight="1" x14ac:dyDescent="0.25">
      <c r="A65" s="58">
        <v>38</v>
      </c>
      <c r="B65" s="554">
        <v>2147</v>
      </c>
      <c r="C65" s="554"/>
      <c r="D65" s="556" t="s">
        <v>132</v>
      </c>
      <c r="E65" s="556"/>
      <c r="F65" s="556"/>
      <c r="G65" s="556"/>
      <c r="H65" s="556"/>
      <c r="I65" s="544" t="s">
        <v>38</v>
      </c>
      <c r="J65" s="544"/>
      <c r="K65" s="544"/>
      <c r="L65" s="544"/>
      <c r="M65" s="558"/>
      <c r="N65" s="558"/>
      <c r="O65" s="558"/>
      <c r="P65" s="558"/>
      <c r="Q65" s="559"/>
      <c r="R65" s="559"/>
    </row>
    <row r="66" spans="1:20" s="61" customFormat="1" ht="30" customHeight="1" x14ac:dyDescent="0.25">
      <c r="A66" s="58">
        <v>39</v>
      </c>
      <c r="B66" s="554">
        <v>2148</v>
      </c>
      <c r="C66" s="555"/>
      <c r="D66" s="556" t="s">
        <v>133</v>
      </c>
      <c r="E66" s="557"/>
      <c r="F66" s="557"/>
      <c r="G66" s="557"/>
      <c r="H66" s="557"/>
      <c r="I66" s="544" t="s">
        <v>38</v>
      </c>
      <c r="J66" s="544"/>
      <c r="K66" s="544"/>
      <c r="L66" s="544"/>
      <c r="M66" s="581"/>
      <c r="N66" s="582"/>
      <c r="O66" s="582"/>
      <c r="P66" s="583"/>
      <c r="Q66" s="584"/>
      <c r="R66" s="583"/>
    </row>
    <row r="67" spans="1:20" s="61" customFormat="1" ht="30" customHeight="1" x14ac:dyDescent="0.25">
      <c r="A67" s="58">
        <v>40</v>
      </c>
      <c r="B67" s="554">
        <v>2149</v>
      </c>
      <c r="C67" s="555"/>
      <c r="D67" s="556" t="s">
        <v>134</v>
      </c>
      <c r="E67" s="557"/>
      <c r="F67" s="557"/>
      <c r="G67" s="557"/>
      <c r="H67" s="557"/>
      <c r="I67" s="544" t="s">
        <v>38</v>
      </c>
      <c r="J67" s="544"/>
      <c r="K67" s="544"/>
      <c r="L67" s="544"/>
      <c r="M67" s="581"/>
      <c r="N67" s="582"/>
      <c r="O67" s="582"/>
      <c r="P67" s="583"/>
      <c r="Q67" s="584"/>
      <c r="R67" s="583"/>
    </row>
    <row r="68" spans="1:20" s="61" customFormat="1" ht="30" customHeight="1" x14ac:dyDescent="0.25">
      <c r="A68" s="58">
        <v>41</v>
      </c>
      <c r="B68" s="554">
        <v>2150</v>
      </c>
      <c r="C68" s="555"/>
      <c r="D68" s="556" t="s">
        <v>135</v>
      </c>
      <c r="E68" s="557"/>
      <c r="F68" s="557"/>
      <c r="G68" s="557"/>
      <c r="H68" s="557"/>
      <c r="I68" s="544" t="s">
        <v>38</v>
      </c>
      <c r="J68" s="544"/>
      <c r="K68" s="544"/>
      <c r="L68" s="544"/>
      <c r="M68" s="558"/>
      <c r="N68" s="559"/>
      <c r="O68" s="559"/>
      <c r="P68" s="559"/>
      <c r="Q68" s="559"/>
      <c r="R68" s="567"/>
    </row>
    <row r="69" spans="1:20" s="61" customFormat="1" ht="30" customHeight="1" x14ac:dyDescent="0.25">
      <c r="A69" s="58">
        <v>42</v>
      </c>
      <c r="B69" s="554">
        <v>2151</v>
      </c>
      <c r="C69" s="555"/>
      <c r="D69" s="556" t="s">
        <v>41</v>
      </c>
      <c r="E69" s="557"/>
      <c r="F69" s="557"/>
      <c r="G69" s="557"/>
      <c r="H69" s="557"/>
      <c r="I69" s="544" t="s">
        <v>40</v>
      </c>
      <c r="J69" s="544"/>
      <c r="K69" s="544"/>
      <c r="L69" s="544"/>
      <c r="M69" s="558"/>
      <c r="N69" s="559"/>
      <c r="O69" s="559"/>
      <c r="P69" s="559"/>
      <c r="Q69" s="560"/>
      <c r="R69" s="561"/>
    </row>
    <row r="70" spans="1:20" s="61" customFormat="1" ht="30" customHeight="1" x14ac:dyDescent="0.25">
      <c r="A70" s="58">
        <v>43</v>
      </c>
      <c r="B70" s="544"/>
      <c r="C70" s="487"/>
      <c r="D70" s="550" t="s">
        <v>136</v>
      </c>
      <c r="E70" s="551"/>
      <c r="F70" s="551"/>
      <c r="G70" s="551"/>
      <c r="H70" s="551"/>
      <c r="I70" s="544"/>
      <c r="J70" s="544"/>
      <c r="K70" s="544"/>
      <c r="L70" s="544"/>
      <c r="M70" s="548">
        <f>M63</f>
        <v>0</v>
      </c>
      <c r="N70" s="549"/>
      <c r="O70" s="549"/>
      <c r="P70" s="549"/>
      <c r="Q70" s="548">
        <f>Q69</f>
        <v>0</v>
      </c>
      <c r="R70" s="549"/>
      <c r="S70" s="6"/>
      <c r="T70" s="6"/>
    </row>
    <row r="71" spans="1:20" s="61" customFormat="1" ht="30" customHeight="1" x14ac:dyDescent="0.25">
      <c r="A71" s="58">
        <v>44</v>
      </c>
      <c r="B71" s="544"/>
      <c r="C71" s="487"/>
      <c r="D71" s="550" t="s">
        <v>137</v>
      </c>
      <c r="E71" s="551"/>
      <c r="F71" s="551"/>
      <c r="G71" s="551"/>
      <c r="H71" s="551"/>
      <c r="I71" s="544"/>
      <c r="J71" s="544"/>
      <c r="K71" s="544"/>
      <c r="L71" s="544"/>
      <c r="M71" s="548">
        <f>M70</f>
        <v>0</v>
      </c>
      <c r="N71" s="549"/>
      <c r="O71" s="549"/>
      <c r="P71" s="549"/>
      <c r="Q71" s="548">
        <f>Q63+Q70</f>
        <v>0</v>
      </c>
      <c r="R71" s="549"/>
    </row>
    <row r="72" spans="1:20" s="61" customFormat="1" ht="30" customHeight="1" x14ac:dyDescent="0.25">
      <c r="A72" s="58">
        <v>45</v>
      </c>
      <c r="B72" s="544"/>
      <c r="C72" s="487"/>
      <c r="D72" s="550" t="s">
        <v>138</v>
      </c>
      <c r="E72" s="551"/>
      <c r="F72" s="551"/>
      <c r="G72" s="551"/>
      <c r="H72" s="551"/>
      <c r="I72" s="544"/>
      <c r="J72" s="544"/>
      <c r="K72" s="544"/>
      <c r="L72" s="544"/>
      <c r="M72" s="552">
        <f>IFERROR((((M71)/(M71+Q71))),0)</f>
        <v>0</v>
      </c>
      <c r="N72" s="553"/>
      <c r="O72" s="553"/>
      <c r="P72" s="553"/>
      <c r="Q72" s="552">
        <f>IFERROR((((Q71)/(M71+Q71))),0)</f>
        <v>0</v>
      </c>
      <c r="R72" s="553"/>
    </row>
    <row r="73" spans="1:20" s="61" customFormat="1" ht="9" customHeight="1" x14ac:dyDescent="0.25">
      <c r="A73" s="593"/>
      <c r="B73" s="594"/>
      <c r="C73" s="594"/>
      <c r="D73" s="594"/>
      <c r="E73" s="594"/>
      <c r="F73" s="594"/>
      <c r="G73" s="594"/>
      <c r="H73" s="594"/>
      <c r="I73" s="594"/>
      <c r="J73" s="594"/>
      <c r="K73" s="594"/>
      <c r="L73" s="594"/>
      <c r="M73" s="594"/>
      <c r="N73" s="594"/>
      <c r="O73" s="594"/>
      <c r="P73" s="594"/>
      <c r="Q73" s="594"/>
      <c r="R73" s="595"/>
      <c r="S73" s="5"/>
      <c r="T73" s="5"/>
    </row>
    <row r="74" spans="1:20" s="61" customFormat="1" ht="30" customHeight="1" x14ac:dyDescent="0.25">
      <c r="A74" s="596" t="s">
        <v>139</v>
      </c>
      <c r="B74" s="487"/>
      <c r="C74" s="487"/>
      <c r="D74" s="487"/>
      <c r="E74" s="487"/>
      <c r="F74" s="487"/>
      <c r="G74" s="487"/>
      <c r="H74" s="487"/>
      <c r="I74" s="487"/>
      <c r="J74" s="487"/>
      <c r="K74" s="487"/>
      <c r="L74" s="487"/>
      <c r="M74" s="487"/>
      <c r="N74" s="487"/>
      <c r="O74" s="487"/>
      <c r="P74" s="487"/>
      <c r="Q74" s="487"/>
      <c r="R74" s="487"/>
      <c r="S74" s="5"/>
      <c r="T74" s="5"/>
    </row>
    <row r="75" spans="1:20" s="61" customFormat="1" ht="30" customHeight="1" x14ac:dyDescent="0.25">
      <c r="A75" s="588" t="s">
        <v>140</v>
      </c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97"/>
      <c r="N75" s="598"/>
      <c r="O75" s="598"/>
      <c r="P75" s="598"/>
      <c r="Q75" s="592">
        <f>IFERROR((((M75)/(M75+M76))),0)</f>
        <v>0</v>
      </c>
      <c r="R75" s="592"/>
      <c r="S75" s="5"/>
      <c r="T75" s="5"/>
    </row>
    <row r="76" spans="1:20" s="61" customFormat="1" ht="30" customHeight="1" x14ac:dyDescent="0.25">
      <c r="A76" s="588" t="s">
        <v>141</v>
      </c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97"/>
      <c r="N76" s="598"/>
      <c r="O76" s="598"/>
      <c r="P76" s="598"/>
      <c r="Q76" s="592">
        <f>IFERROR((((M76)/(M75+M76))),0)</f>
        <v>0</v>
      </c>
      <c r="R76" s="592"/>
      <c r="S76" s="5"/>
      <c r="T76" s="5"/>
    </row>
    <row r="77" spans="1:20" s="61" customFormat="1" ht="30" customHeight="1" x14ac:dyDescent="0.25">
      <c r="A77" s="588" t="s">
        <v>28</v>
      </c>
      <c r="B77" s="589"/>
      <c r="C77" s="589"/>
      <c r="D77" s="589"/>
      <c r="E77" s="589"/>
      <c r="F77" s="589"/>
      <c r="G77" s="589"/>
      <c r="H77" s="589"/>
      <c r="I77" s="589"/>
      <c r="J77" s="589"/>
      <c r="K77" s="589"/>
      <c r="L77" s="589"/>
      <c r="M77" s="590">
        <f>M75+M76</f>
        <v>0</v>
      </c>
      <c r="N77" s="591"/>
      <c r="O77" s="591"/>
      <c r="P77" s="591"/>
      <c r="Q77" s="592">
        <f>Q75+Q76</f>
        <v>0</v>
      </c>
      <c r="R77" s="592"/>
      <c r="S77" s="6"/>
      <c r="T77" s="6"/>
    </row>
    <row r="78" spans="1:20" s="61" customFormat="1" ht="15" customHeight="1" x14ac:dyDescent="0.25">
      <c r="A78" s="417"/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587"/>
    </row>
    <row r="79" spans="1:20" s="61" customFormat="1" ht="30" customHeight="1" x14ac:dyDescent="0.25">
      <c r="A79" s="474">
        <v>45292</v>
      </c>
      <c r="B79" s="585"/>
      <c r="C79" s="585"/>
      <c r="D79" s="585"/>
      <c r="E79" s="585"/>
      <c r="F79" s="585"/>
      <c r="G79" s="585"/>
      <c r="H79" s="585"/>
      <c r="I79" s="585"/>
      <c r="J79" s="585"/>
      <c r="K79" s="585"/>
      <c r="L79" s="585"/>
      <c r="M79" s="585"/>
      <c r="N79" s="585"/>
      <c r="O79" s="585"/>
      <c r="P79" s="585"/>
      <c r="Q79" s="585"/>
      <c r="R79" s="76" t="s">
        <v>143</v>
      </c>
    </row>
    <row r="80" spans="1:20" ht="7.15" customHeight="1" x14ac:dyDescent="0.25"/>
  </sheetData>
  <mergeCells count="274">
    <mergeCell ref="M32:P32"/>
    <mergeCell ref="B34:C34"/>
    <mergeCell ref="D34:H34"/>
    <mergeCell ref="I34:L34"/>
    <mergeCell ref="M34:P34"/>
    <mergeCell ref="Q34:R34"/>
    <mergeCell ref="B35:C35"/>
    <mergeCell ref="D35:H35"/>
    <mergeCell ref="I35:L35"/>
    <mergeCell ref="M35:P35"/>
    <mergeCell ref="Q35:R35"/>
    <mergeCell ref="A79:Q79"/>
    <mergeCell ref="B70:C70"/>
    <mergeCell ref="D70:H70"/>
    <mergeCell ref="I70:L70"/>
    <mergeCell ref="M70:P70"/>
    <mergeCell ref="Q70:R70"/>
    <mergeCell ref="A78:R78"/>
    <mergeCell ref="B71:C71"/>
    <mergeCell ref="D71:H71"/>
    <mergeCell ref="I71:L71"/>
    <mergeCell ref="M71:P71"/>
    <mergeCell ref="A77:L77"/>
    <mergeCell ref="M77:P77"/>
    <mergeCell ref="Q77:R77"/>
    <mergeCell ref="Q75:R75"/>
    <mergeCell ref="Q76:R76"/>
    <mergeCell ref="A73:R73"/>
    <mergeCell ref="A74:R74"/>
    <mergeCell ref="A75:L75"/>
    <mergeCell ref="M75:P75"/>
    <mergeCell ref="A76:L76"/>
    <mergeCell ref="M76:P76"/>
    <mergeCell ref="B68:C68"/>
    <mergeCell ref="D68:H68"/>
    <mergeCell ref="I68:L68"/>
    <mergeCell ref="M68:P68"/>
    <mergeCell ref="Q68:R68"/>
    <mergeCell ref="B69:C69"/>
    <mergeCell ref="D69:H69"/>
    <mergeCell ref="I69:L69"/>
    <mergeCell ref="M69:P69"/>
    <mergeCell ref="Q69:R69"/>
    <mergeCell ref="B66:C66"/>
    <mergeCell ref="D66:H66"/>
    <mergeCell ref="I66:L66"/>
    <mergeCell ref="M66:P66"/>
    <mergeCell ref="Q66:R66"/>
    <mergeCell ref="B67:C67"/>
    <mergeCell ref="D67:H67"/>
    <mergeCell ref="I67:L67"/>
    <mergeCell ref="M67:P67"/>
    <mergeCell ref="Q67:R67"/>
    <mergeCell ref="B64:C64"/>
    <mergeCell ref="D64:H64"/>
    <mergeCell ref="I64:L64"/>
    <mergeCell ref="M64:P64"/>
    <mergeCell ref="Q64:R64"/>
    <mergeCell ref="B65:C65"/>
    <mergeCell ref="D65:H65"/>
    <mergeCell ref="I65:L65"/>
    <mergeCell ref="M65:P65"/>
    <mergeCell ref="Q65:R65"/>
    <mergeCell ref="B62:C62"/>
    <mergeCell ref="D62:H62"/>
    <mergeCell ref="I62:L62"/>
    <mergeCell ref="M62:P62"/>
    <mergeCell ref="Q62:R62"/>
    <mergeCell ref="B63:C63"/>
    <mergeCell ref="D63:H63"/>
    <mergeCell ref="I63:L63"/>
    <mergeCell ref="M63:P63"/>
    <mergeCell ref="Q63:R63"/>
    <mergeCell ref="B60:C60"/>
    <mergeCell ref="D60:H60"/>
    <mergeCell ref="I60:L60"/>
    <mergeCell ref="M60:P60"/>
    <mergeCell ref="Q60:R60"/>
    <mergeCell ref="B61:C61"/>
    <mergeCell ref="D61:H61"/>
    <mergeCell ref="I61:L61"/>
    <mergeCell ref="M61:P61"/>
    <mergeCell ref="Q61:R61"/>
    <mergeCell ref="B58:C58"/>
    <mergeCell ref="D58:H58"/>
    <mergeCell ref="I58:L58"/>
    <mergeCell ref="M58:P58"/>
    <mergeCell ref="Q58:R58"/>
    <mergeCell ref="B59:C59"/>
    <mergeCell ref="D59:H59"/>
    <mergeCell ref="I59:L59"/>
    <mergeCell ref="M59:P59"/>
    <mergeCell ref="Q59:R59"/>
    <mergeCell ref="B56:C56"/>
    <mergeCell ref="D56:H56"/>
    <mergeCell ref="I56:L56"/>
    <mergeCell ref="M56:P56"/>
    <mergeCell ref="Q56:R56"/>
    <mergeCell ref="B57:C57"/>
    <mergeCell ref="D57:H57"/>
    <mergeCell ref="I57:L57"/>
    <mergeCell ref="M57:P57"/>
    <mergeCell ref="Q57:R57"/>
    <mergeCell ref="B54:C54"/>
    <mergeCell ref="D54:H54"/>
    <mergeCell ref="I54:L54"/>
    <mergeCell ref="M54:P54"/>
    <mergeCell ref="Q54:R54"/>
    <mergeCell ref="B55:C55"/>
    <mergeCell ref="D55:H55"/>
    <mergeCell ref="I55:L55"/>
    <mergeCell ref="M55:P55"/>
    <mergeCell ref="Q55:R55"/>
    <mergeCell ref="B52:C52"/>
    <mergeCell ref="D52:H52"/>
    <mergeCell ref="I52:L52"/>
    <mergeCell ref="M52:P52"/>
    <mergeCell ref="Q52:R52"/>
    <mergeCell ref="B53:C53"/>
    <mergeCell ref="D53:H53"/>
    <mergeCell ref="I53:L53"/>
    <mergeCell ref="M53:P53"/>
    <mergeCell ref="Q53:R53"/>
    <mergeCell ref="A49:R49"/>
    <mergeCell ref="A50:A51"/>
    <mergeCell ref="B50:C51"/>
    <mergeCell ref="D50:H51"/>
    <mergeCell ref="I50:L51"/>
    <mergeCell ref="M50:R50"/>
    <mergeCell ref="M51:P51"/>
    <mergeCell ref="Q51:R51"/>
    <mergeCell ref="A47:L47"/>
    <mergeCell ref="M47:R47"/>
    <mergeCell ref="A48:L48"/>
    <mergeCell ref="M48:R48"/>
    <mergeCell ref="A46:D46"/>
    <mergeCell ref="F46:R46"/>
    <mergeCell ref="A38:R38"/>
    <mergeCell ref="A39:Q39"/>
    <mergeCell ref="B36:C36"/>
    <mergeCell ref="D36:H36"/>
    <mergeCell ref="I36:L36"/>
    <mergeCell ref="M36:P36"/>
    <mergeCell ref="Q36:R36"/>
    <mergeCell ref="B37:C37"/>
    <mergeCell ref="D37:H37"/>
    <mergeCell ref="I37:L37"/>
    <mergeCell ref="M37:P37"/>
    <mergeCell ref="Q37:R37"/>
    <mergeCell ref="E40:N45"/>
    <mergeCell ref="O41:R43"/>
    <mergeCell ref="O44:R45"/>
    <mergeCell ref="B29:C29"/>
    <mergeCell ref="D29:H29"/>
    <mergeCell ref="I29:L29"/>
    <mergeCell ref="M29:P29"/>
    <mergeCell ref="Q29:R29"/>
    <mergeCell ref="Q32:R32"/>
    <mergeCell ref="B33:C33"/>
    <mergeCell ref="D33:H33"/>
    <mergeCell ref="I33:L33"/>
    <mergeCell ref="M33:P33"/>
    <mergeCell ref="Q33:R33"/>
    <mergeCell ref="B30:C30"/>
    <mergeCell ref="D30:H30"/>
    <mergeCell ref="I30:L30"/>
    <mergeCell ref="M30:P30"/>
    <mergeCell ref="Q30:R30"/>
    <mergeCell ref="B31:C31"/>
    <mergeCell ref="D31:H31"/>
    <mergeCell ref="I31:L31"/>
    <mergeCell ref="M31:P31"/>
    <mergeCell ref="Q31:R31"/>
    <mergeCell ref="B32:C32"/>
    <mergeCell ref="D32:H32"/>
    <mergeCell ref="I32:L32"/>
    <mergeCell ref="B27:C27"/>
    <mergeCell ref="D27:H27"/>
    <mergeCell ref="I27:L27"/>
    <mergeCell ref="M27:P27"/>
    <mergeCell ref="Q27:R27"/>
    <mergeCell ref="B28:C28"/>
    <mergeCell ref="D28:H28"/>
    <mergeCell ref="I28:L28"/>
    <mergeCell ref="M28:P28"/>
    <mergeCell ref="Q28:R28"/>
    <mergeCell ref="B25:C25"/>
    <mergeCell ref="D25:H25"/>
    <mergeCell ref="I25:L25"/>
    <mergeCell ref="M25:P25"/>
    <mergeCell ref="Q25:R25"/>
    <mergeCell ref="B26:C26"/>
    <mergeCell ref="D26:H26"/>
    <mergeCell ref="I26:L26"/>
    <mergeCell ref="M26:P26"/>
    <mergeCell ref="Q26:R26"/>
    <mergeCell ref="B23:C23"/>
    <mergeCell ref="D23:H23"/>
    <mergeCell ref="I23:L23"/>
    <mergeCell ref="M23:P23"/>
    <mergeCell ref="Q23:R23"/>
    <mergeCell ref="B24:C24"/>
    <mergeCell ref="D24:H24"/>
    <mergeCell ref="I24:L24"/>
    <mergeCell ref="M24:P24"/>
    <mergeCell ref="Q24:R24"/>
    <mergeCell ref="B21:C21"/>
    <mergeCell ref="D21:H21"/>
    <mergeCell ref="I21:L21"/>
    <mergeCell ref="M21:P21"/>
    <mergeCell ref="Q21:R21"/>
    <mergeCell ref="B22:C22"/>
    <mergeCell ref="D22:H22"/>
    <mergeCell ref="I22:L22"/>
    <mergeCell ref="M22:P22"/>
    <mergeCell ref="Q22:R22"/>
    <mergeCell ref="B19:C19"/>
    <mergeCell ref="D19:H19"/>
    <mergeCell ref="I19:L19"/>
    <mergeCell ref="M19:P19"/>
    <mergeCell ref="Q19:R19"/>
    <mergeCell ref="B20:C20"/>
    <mergeCell ref="D20:H20"/>
    <mergeCell ref="I20:L20"/>
    <mergeCell ref="M20:P20"/>
    <mergeCell ref="Q20:R20"/>
    <mergeCell ref="O3:R5"/>
    <mergeCell ref="E2:N7"/>
    <mergeCell ref="O6:R7"/>
    <mergeCell ref="M13:P13"/>
    <mergeCell ref="Q13:R13"/>
    <mergeCell ref="B15:C15"/>
    <mergeCell ref="D15:H15"/>
    <mergeCell ref="I15:L15"/>
    <mergeCell ref="M15:P15"/>
    <mergeCell ref="Q15:R15"/>
    <mergeCell ref="A8:D8"/>
    <mergeCell ref="F8:R8"/>
    <mergeCell ref="A9:L9"/>
    <mergeCell ref="M9:R9"/>
    <mergeCell ref="A10:L10"/>
    <mergeCell ref="M10:R10"/>
    <mergeCell ref="A11:R11"/>
    <mergeCell ref="A12:A13"/>
    <mergeCell ref="B12:C13"/>
    <mergeCell ref="D12:H13"/>
    <mergeCell ref="I12:L13"/>
    <mergeCell ref="M12:R12"/>
    <mergeCell ref="B14:C14"/>
    <mergeCell ref="D14:H14"/>
    <mergeCell ref="I14:L14"/>
    <mergeCell ref="M14:P14"/>
    <mergeCell ref="Q14:R14"/>
    <mergeCell ref="Q71:R71"/>
    <mergeCell ref="B72:C72"/>
    <mergeCell ref="D72:H72"/>
    <mergeCell ref="I72:L72"/>
    <mergeCell ref="M72:P72"/>
    <mergeCell ref="Q72:R72"/>
    <mergeCell ref="B16:C16"/>
    <mergeCell ref="D16:H16"/>
    <mergeCell ref="I16:L16"/>
    <mergeCell ref="M16:P16"/>
    <mergeCell ref="Q16:R16"/>
    <mergeCell ref="B17:C17"/>
    <mergeCell ref="D17:H17"/>
    <mergeCell ref="I17:L17"/>
    <mergeCell ref="M17:P17"/>
    <mergeCell ref="Q17:R17"/>
    <mergeCell ref="B18:C18"/>
    <mergeCell ref="D18:H18"/>
    <mergeCell ref="I18:L18"/>
    <mergeCell ref="M18:P18"/>
    <mergeCell ref="Q18:R18"/>
  </mergeCells>
  <conditionalFormatting sqref="M63:R63 M70:R72 Q75:R76 M77:R77">
    <cfRule type="cellIs" dxfId="7" priority="1" operator="equal">
      <formula>0</formula>
    </cfRule>
  </conditionalFormatting>
  <printOptions horizontalCentered="1"/>
  <pageMargins left="0.4" right="0.4" top="0.4" bottom="0.4" header="0" footer="0"/>
  <pageSetup scale="69" fitToHeight="4" orientation="portrait" r:id="rId1"/>
  <rowBreaks count="1" manualBreakCount="1">
    <brk id="39" max="1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R63"/>
  <sheetViews>
    <sheetView showGridLines="0" zoomScaleNormal="100" workbookViewId="0">
      <selection activeCell="A47" sqref="A47:BX88"/>
    </sheetView>
  </sheetViews>
  <sheetFormatPr defaultColWidth="0" defaultRowHeight="15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0" width="3.85546875" customWidth="1"/>
    <col min="11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28515625" customWidth="1"/>
  </cols>
  <sheetData>
    <row r="1" spans="1:18" ht="15" customHeight="1" x14ac:dyDescent="0.25"/>
    <row r="2" spans="1:18" s="61" customFormat="1" ht="20.25" x14ac:dyDescent="0.25">
      <c r="A2" s="66"/>
      <c r="B2" s="67"/>
      <c r="C2" s="67"/>
      <c r="D2" s="67"/>
      <c r="E2" s="399" t="s">
        <v>98</v>
      </c>
      <c r="F2" s="400"/>
      <c r="G2" s="400"/>
      <c r="H2" s="400"/>
      <c r="I2" s="400"/>
      <c r="J2" s="400"/>
      <c r="K2" s="400"/>
      <c r="L2" s="400"/>
      <c r="M2" s="400"/>
      <c r="N2" s="400"/>
      <c r="O2" s="73"/>
      <c r="P2" s="73"/>
      <c r="Q2" s="73"/>
      <c r="R2" s="74"/>
    </row>
    <row r="3" spans="1:18" s="61" customFormat="1" ht="22.5" customHeight="1" x14ac:dyDescent="0.25">
      <c r="A3" s="68"/>
      <c r="B3" s="69"/>
      <c r="C3" s="69"/>
      <c r="D3" s="69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79" t="s">
        <v>106</v>
      </c>
      <c r="P3" s="403"/>
      <c r="Q3" s="403"/>
      <c r="R3" s="404"/>
    </row>
    <row r="4" spans="1:18" s="61" customFormat="1" ht="15" customHeight="1" x14ac:dyDescent="0.25">
      <c r="A4" s="68"/>
      <c r="B4" s="69"/>
      <c r="C4" s="69"/>
      <c r="D4" s="69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5"/>
      <c r="P4" s="405"/>
      <c r="Q4" s="405"/>
      <c r="R4" s="404"/>
    </row>
    <row r="5" spans="1:18" s="61" customFormat="1" ht="15" customHeight="1" x14ac:dyDescent="0.25">
      <c r="A5" s="68"/>
      <c r="B5" s="69"/>
      <c r="C5" s="69"/>
      <c r="D5" s="69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5"/>
      <c r="P5" s="405"/>
      <c r="Q5" s="405"/>
      <c r="R5" s="404"/>
    </row>
    <row r="6" spans="1:18" s="61" customFormat="1" ht="15" customHeight="1" x14ac:dyDescent="0.25">
      <c r="A6" s="68"/>
      <c r="B6" s="69"/>
      <c r="C6" s="70" t="s">
        <v>96</v>
      </c>
      <c r="D6" s="7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3"/>
      <c r="P6" s="403"/>
      <c r="Q6" s="403"/>
      <c r="R6" s="404"/>
    </row>
    <row r="7" spans="1:18" s="61" customFormat="1" ht="15.75" customHeight="1" x14ac:dyDescent="0.25">
      <c r="A7" s="68"/>
      <c r="B7" s="62"/>
      <c r="C7" s="62"/>
      <c r="D7" s="6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5"/>
      <c r="P7" s="405"/>
      <c r="Q7" s="405"/>
      <c r="R7" s="404"/>
    </row>
    <row r="8" spans="1:18" s="61" customFormat="1" ht="23.25" x14ac:dyDescent="0.35">
      <c r="A8" s="406" t="s">
        <v>97</v>
      </c>
      <c r="B8" s="407"/>
      <c r="C8" s="407"/>
      <c r="D8" s="407"/>
      <c r="E8" s="189">
        <f>'Schedule 2'!$E$8</f>
        <v>2026</v>
      </c>
      <c r="F8" s="431" t="s">
        <v>42</v>
      </c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2"/>
      <c r="R8" s="433"/>
    </row>
    <row r="9" spans="1:18" s="61" customFormat="1" ht="18" customHeight="1" x14ac:dyDescent="0.25">
      <c r="A9" s="394" t="s">
        <v>1</v>
      </c>
      <c r="B9" s="395"/>
      <c r="C9" s="395"/>
      <c r="D9" s="395"/>
      <c r="E9" s="395"/>
      <c r="F9" s="395"/>
      <c r="G9" s="396"/>
      <c r="H9" s="396"/>
      <c r="I9" s="395"/>
      <c r="J9" s="395"/>
      <c r="K9" s="395"/>
      <c r="L9" s="397"/>
      <c r="M9" s="398" t="s">
        <v>0</v>
      </c>
      <c r="N9" s="224"/>
      <c r="O9" s="224"/>
      <c r="P9" s="224"/>
      <c r="Q9" s="224"/>
      <c r="R9" s="225"/>
    </row>
    <row r="10" spans="1:18" s="61" customFormat="1" ht="30" customHeight="1" x14ac:dyDescent="0.25">
      <c r="A10" s="434" t="str">
        <f>IF('Schedule 2'!$A$10="","",'Schedule 2'!$A$10)</f>
        <v/>
      </c>
      <c r="B10" s="435"/>
      <c r="C10" s="435"/>
      <c r="D10" s="435"/>
      <c r="E10" s="435"/>
      <c r="F10" s="435"/>
      <c r="G10" s="435"/>
      <c r="H10" s="435"/>
      <c r="I10" s="435"/>
      <c r="J10" s="435"/>
      <c r="K10" s="435"/>
      <c r="L10" s="436"/>
      <c r="M10" s="388" t="str">
        <f>IF('Schedule 2'!$M$10="","",'Schedule 2'!$M$10)</f>
        <v/>
      </c>
      <c r="N10" s="330"/>
      <c r="O10" s="330"/>
      <c r="P10" s="330"/>
      <c r="Q10" s="330"/>
      <c r="R10" s="332"/>
    </row>
    <row r="11" spans="1:18" s="61" customFormat="1" ht="18" customHeight="1" x14ac:dyDescent="0.25">
      <c r="A11" s="612"/>
      <c r="B11" s="613"/>
      <c r="C11" s="613"/>
      <c r="D11" s="613"/>
      <c r="E11" s="613"/>
      <c r="F11" s="613"/>
      <c r="G11" s="613"/>
      <c r="H11" s="613"/>
      <c r="I11" s="613"/>
      <c r="J11" s="613"/>
      <c r="K11" s="613"/>
      <c r="L11" s="613"/>
      <c r="M11" s="613"/>
      <c r="N11" s="613"/>
      <c r="O11" s="613"/>
      <c r="P11" s="613"/>
      <c r="Q11" s="613"/>
      <c r="R11" s="614"/>
    </row>
    <row r="12" spans="1:18" ht="34.5" customHeight="1" x14ac:dyDescent="0.25">
      <c r="A12" s="600" t="s">
        <v>31</v>
      </c>
      <c r="B12" s="602" t="s">
        <v>43</v>
      </c>
      <c r="C12" s="603"/>
      <c r="D12" s="603"/>
      <c r="E12" s="603"/>
      <c r="F12" s="420" t="s">
        <v>44</v>
      </c>
      <c r="G12" s="423"/>
      <c r="H12" s="423"/>
      <c r="I12" s="423"/>
      <c r="J12" s="423"/>
      <c r="K12" s="423"/>
      <c r="L12" s="423"/>
      <c r="M12" s="606"/>
      <c r="N12" s="606"/>
      <c r="O12" s="606"/>
      <c r="P12" s="606"/>
      <c r="Q12" s="606"/>
      <c r="R12" s="536"/>
    </row>
    <row r="13" spans="1:18" ht="34.5" customHeight="1" x14ac:dyDescent="0.25">
      <c r="A13" s="601"/>
      <c r="B13" s="604"/>
      <c r="C13" s="605"/>
      <c r="D13" s="605"/>
      <c r="E13" s="605"/>
      <c r="F13" s="607"/>
      <c r="G13" s="608"/>
      <c r="H13" s="608"/>
      <c r="I13" s="608"/>
      <c r="J13" s="608"/>
      <c r="K13" s="608"/>
      <c r="L13" s="608"/>
      <c r="M13" s="607"/>
      <c r="N13" s="608"/>
      <c r="O13" s="608"/>
      <c r="P13" s="609"/>
      <c r="Q13" s="610"/>
      <c r="R13" s="611"/>
    </row>
    <row r="14" spans="1:18" ht="30" customHeight="1" x14ac:dyDescent="0.25">
      <c r="A14" s="92" t="s">
        <v>94</v>
      </c>
      <c r="B14" s="615"/>
      <c r="C14" s="616"/>
      <c r="D14" s="616"/>
      <c r="E14" s="616"/>
      <c r="F14" s="566"/>
      <c r="G14" s="617"/>
      <c r="H14" s="617"/>
      <c r="I14" s="617"/>
      <c r="J14" s="617"/>
      <c r="K14" s="617"/>
      <c r="L14" s="617"/>
      <c r="M14" s="566"/>
      <c r="N14" s="617"/>
      <c r="O14" s="617"/>
      <c r="P14" s="617"/>
      <c r="Q14" s="560"/>
      <c r="R14" s="618"/>
    </row>
    <row r="15" spans="1:18" ht="30" customHeight="1" x14ac:dyDescent="0.25">
      <c r="A15" s="92" t="s">
        <v>93</v>
      </c>
      <c r="B15" s="615"/>
      <c r="C15" s="616"/>
      <c r="D15" s="616"/>
      <c r="E15" s="616"/>
      <c r="F15" s="566"/>
      <c r="G15" s="617"/>
      <c r="H15" s="617"/>
      <c r="I15" s="617"/>
      <c r="J15" s="617"/>
      <c r="K15" s="617"/>
      <c r="L15" s="617"/>
      <c r="M15" s="566"/>
      <c r="N15" s="617"/>
      <c r="O15" s="617"/>
      <c r="P15" s="617"/>
      <c r="Q15" s="560"/>
      <c r="R15" s="618"/>
    </row>
    <row r="16" spans="1:18" ht="30" customHeight="1" x14ac:dyDescent="0.25">
      <c r="A16" s="92" t="s">
        <v>92</v>
      </c>
      <c r="B16" s="615"/>
      <c r="C16" s="616"/>
      <c r="D16" s="616"/>
      <c r="E16" s="616"/>
      <c r="F16" s="566"/>
      <c r="G16" s="617"/>
      <c r="H16" s="617"/>
      <c r="I16" s="617"/>
      <c r="J16" s="617"/>
      <c r="K16" s="617"/>
      <c r="L16" s="617"/>
      <c r="M16" s="566"/>
      <c r="N16" s="617"/>
      <c r="O16" s="617"/>
      <c r="P16" s="617"/>
      <c r="Q16" s="560"/>
      <c r="R16" s="618"/>
    </row>
    <row r="17" spans="1:18" ht="30" customHeight="1" x14ac:dyDescent="0.25">
      <c r="A17" s="92" t="s">
        <v>91</v>
      </c>
      <c r="B17" s="615"/>
      <c r="C17" s="616"/>
      <c r="D17" s="616"/>
      <c r="E17" s="616"/>
      <c r="F17" s="566"/>
      <c r="G17" s="617"/>
      <c r="H17" s="617"/>
      <c r="I17" s="617"/>
      <c r="J17" s="617"/>
      <c r="K17" s="617"/>
      <c r="L17" s="617"/>
      <c r="M17" s="566"/>
      <c r="N17" s="617"/>
      <c r="O17" s="617"/>
      <c r="P17" s="617"/>
      <c r="Q17" s="560"/>
      <c r="R17" s="618"/>
    </row>
    <row r="18" spans="1:18" ht="30" customHeight="1" x14ac:dyDescent="0.25">
      <c r="A18" s="92" t="s">
        <v>90</v>
      </c>
      <c r="B18" s="615"/>
      <c r="C18" s="616"/>
      <c r="D18" s="616"/>
      <c r="E18" s="616"/>
      <c r="F18" s="566"/>
      <c r="G18" s="617"/>
      <c r="H18" s="617"/>
      <c r="I18" s="617"/>
      <c r="J18" s="617"/>
      <c r="K18" s="617"/>
      <c r="L18" s="617"/>
      <c r="M18" s="566"/>
      <c r="N18" s="617"/>
      <c r="O18" s="617"/>
      <c r="P18" s="617"/>
      <c r="Q18" s="560"/>
      <c r="R18" s="618"/>
    </row>
    <row r="19" spans="1:18" ht="30" customHeight="1" x14ac:dyDescent="0.25">
      <c r="A19" s="92" t="s">
        <v>89</v>
      </c>
      <c r="B19" s="615"/>
      <c r="C19" s="616"/>
      <c r="D19" s="616"/>
      <c r="E19" s="616"/>
      <c r="F19" s="566"/>
      <c r="G19" s="617"/>
      <c r="H19" s="617"/>
      <c r="I19" s="617"/>
      <c r="J19" s="617"/>
      <c r="K19" s="617"/>
      <c r="L19" s="617"/>
      <c r="M19" s="566"/>
      <c r="N19" s="617"/>
      <c r="O19" s="617"/>
      <c r="P19" s="617"/>
      <c r="Q19" s="560"/>
      <c r="R19" s="618"/>
    </row>
    <row r="20" spans="1:18" ht="30" customHeight="1" x14ac:dyDescent="0.25">
      <c r="A20" s="92" t="s">
        <v>88</v>
      </c>
      <c r="B20" s="615"/>
      <c r="C20" s="616"/>
      <c r="D20" s="616"/>
      <c r="E20" s="616"/>
      <c r="F20" s="566"/>
      <c r="G20" s="617"/>
      <c r="H20" s="617"/>
      <c r="I20" s="617"/>
      <c r="J20" s="617"/>
      <c r="K20" s="617"/>
      <c r="L20" s="617"/>
      <c r="M20" s="566"/>
      <c r="N20" s="617"/>
      <c r="O20" s="617"/>
      <c r="P20" s="617"/>
      <c r="Q20" s="560"/>
      <c r="R20" s="618"/>
    </row>
    <row r="21" spans="1:18" ht="30" customHeight="1" x14ac:dyDescent="0.25">
      <c r="A21" s="92" t="s">
        <v>87</v>
      </c>
      <c r="B21" s="615"/>
      <c r="C21" s="616"/>
      <c r="D21" s="616"/>
      <c r="E21" s="616"/>
      <c r="F21" s="566"/>
      <c r="G21" s="617"/>
      <c r="H21" s="617"/>
      <c r="I21" s="617"/>
      <c r="J21" s="617"/>
      <c r="K21" s="617"/>
      <c r="L21" s="617"/>
      <c r="M21" s="566"/>
      <c r="N21" s="617"/>
      <c r="O21" s="617"/>
      <c r="P21" s="617"/>
      <c r="Q21" s="560"/>
      <c r="R21" s="618"/>
    </row>
    <row r="22" spans="1:18" ht="30" customHeight="1" x14ac:dyDescent="0.25">
      <c r="A22" s="92" t="s">
        <v>86</v>
      </c>
      <c r="B22" s="615"/>
      <c r="C22" s="616"/>
      <c r="D22" s="616"/>
      <c r="E22" s="616"/>
      <c r="F22" s="566"/>
      <c r="G22" s="617"/>
      <c r="H22" s="617"/>
      <c r="I22" s="617"/>
      <c r="J22" s="617"/>
      <c r="K22" s="617"/>
      <c r="L22" s="617"/>
      <c r="M22" s="566"/>
      <c r="N22" s="617"/>
      <c r="O22" s="617"/>
      <c r="P22" s="617"/>
      <c r="Q22" s="560"/>
      <c r="R22" s="618"/>
    </row>
    <row r="23" spans="1:18" ht="30" customHeight="1" x14ac:dyDescent="0.25">
      <c r="A23" s="92" t="s">
        <v>85</v>
      </c>
      <c r="B23" s="615"/>
      <c r="C23" s="616"/>
      <c r="D23" s="616"/>
      <c r="E23" s="616"/>
      <c r="F23" s="566"/>
      <c r="G23" s="617"/>
      <c r="H23" s="617"/>
      <c r="I23" s="617"/>
      <c r="J23" s="617"/>
      <c r="K23" s="617"/>
      <c r="L23" s="617"/>
      <c r="M23" s="566"/>
      <c r="N23" s="617"/>
      <c r="O23" s="617"/>
      <c r="P23" s="617"/>
      <c r="Q23" s="560"/>
      <c r="R23" s="618"/>
    </row>
    <row r="24" spans="1:18" ht="30" customHeight="1" x14ac:dyDescent="0.25">
      <c r="A24" s="92" t="s">
        <v>84</v>
      </c>
      <c r="B24" s="615"/>
      <c r="C24" s="616"/>
      <c r="D24" s="616"/>
      <c r="E24" s="616"/>
      <c r="F24" s="566"/>
      <c r="G24" s="617"/>
      <c r="H24" s="617"/>
      <c r="I24" s="617"/>
      <c r="J24" s="617"/>
      <c r="K24" s="617"/>
      <c r="L24" s="617"/>
      <c r="M24" s="566"/>
      <c r="N24" s="617"/>
      <c r="O24" s="617"/>
      <c r="P24" s="617"/>
      <c r="Q24" s="560"/>
      <c r="R24" s="618"/>
    </row>
    <row r="25" spans="1:18" ht="30" customHeight="1" x14ac:dyDescent="0.25">
      <c r="A25" s="92" t="s">
        <v>83</v>
      </c>
      <c r="B25" s="615"/>
      <c r="C25" s="616"/>
      <c r="D25" s="616"/>
      <c r="E25" s="616"/>
      <c r="F25" s="566"/>
      <c r="G25" s="617"/>
      <c r="H25" s="617"/>
      <c r="I25" s="617"/>
      <c r="J25" s="617"/>
      <c r="K25" s="617"/>
      <c r="L25" s="617"/>
      <c r="M25" s="566"/>
      <c r="N25" s="617"/>
      <c r="O25" s="617"/>
      <c r="P25" s="617"/>
      <c r="Q25" s="560"/>
      <c r="R25" s="618"/>
    </row>
    <row r="26" spans="1:18" ht="30" customHeight="1" x14ac:dyDescent="0.25">
      <c r="A26" s="92" t="s">
        <v>82</v>
      </c>
      <c r="B26" s="615"/>
      <c r="C26" s="616"/>
      <c r="D26" s="616"/>
      <c r="E26" s="616"/>
      <c r="F26" s="566"/>
      <c r="G26" s="617"/>
      <c r="H26" s="617"/>
      <c r="I26" s="617"/>
      <c r="J26" s="617"/>
      <c r="K26" s="617"/>
      <c r="L26" s="617"/>
      <c r="M26" s="566"/>
      <c r="N26" s="617"/>
      <c r="O26" s="617"/>
      <c r="P26" s="617"/>
      <c r="Q26" s="560"/>
      <c r="R26" s="618"/>
    </row>
    <row r="27" spans="1:18" ht="30" customHeight="1" x14ac:dyDescent="0.25">
      <c r="A27" s="92" t="s">
        <v>81</v>
      </c>
      <c r="B27" s="615"/>
      <c r="C27" s="616"/>
      <c r="D27" s="616"/>
      <c r="E27" s="616"/>
      <c r="F27" s="566"/>
      <c r="G27" s="617"/>
      <c r="H27" s="617"/>
      <c r="I27" s="617"/>
      <c r="J27" s="617"/>
      <c r="K27" s="617"/>
      <c r="L27" s="617"/>
      <c r="M27" s="566"/>
      <c r="N27" s="617"/>
      <c r="O27" s="617"/>
      <c r="P27" s="617"/>
      <c r="Q27" s="560"/>
      <c r="R27" s="618"/>
    </row>
    <row r="28" spans="1:18" ht="30" customHeight="1" x14ac:dyDescent="0.25">
      <c r="A28" s="92" t="s">
        <v>80</v>
      </c>
      <c r="B28" s="615"/>
      <c r="C28" s="616"/>
      <c r="D28" s="616"/>
      <c r="E28" s="616"/>
      <c r="F28" s="566"/>
      <c r="G28" s="617"/>
      <c r="H28" s="617"/>
      <c r="I28" s="617"/>
      <c r="J28" s="617"/>
      <c r="K28" s="617"/>
      <c r="L28" s="617"/>
      <c r="M28" s="566"/>
      <c r="N28" s="617"/>
      <c r="O28" s="617"/>
      <c r="P28" s="617"/>
      <c r="Q28" s="560"/>
      <c r="R28" s="618"/>
    </row>
    <row r="29" spans="1:18" ht="30" customHeight="1" x14ac:dyDescent="0.25">
      <c r="A29" s="92" t="s">
        <v>79</v>
      </c>
      <c r="B29" s="615"/>
      <c r="C29" s="616"/>
      <c r="D29" s="616"/>
      <c r="E29" s="616"/>
      <c r="F29" s="566"/>
      <c r="G29" s="617"/>
      <c r="H29" s="617"/>
      <c r="I29" s="617"/>
      <c r="J29" s="617"/>
      <c r="K29" s="617"/>
      <c r="L29" s="617"/>
      <c r="M29" s="566"/>
      <c r="N29" s="617"/>
      <c r="O29" s="617"/>
      <c r="P29" s="617"/>
      <c r="Q29" s="560"/>
      <c r="R29" s="618"/>
    </row>
    <row r="30" spans="1:18" ht="30" customHeight="1" x14ac:dyDescent="0.25">
      <c r="A30" s="92" t="s">
        <v>78</v>
      </c>
      <c r="B30" s="615"/>
      <c r="C30" s="616"/>
      <c r="D30" s="616"/>
      <c r="E30" s="616"/>
      <c r="F30" s="566"/>
      <c r="G30" s="617"/>
      <c r="H30" s="617"/>
      <c r="I30" s="617"/>
      <c r="J30" s="617"/>
      <c r="K30" s="617"/>
      <c r="L30" s="617"/>
      <c r="M30" s="566"/>
      <c r="N30" s="617"/>
      <c r="O30" s="617"/>
      <c r="P30" s="617"/>
      <c r="Q30" s="560"/>
      <c r="R30" s="618"/>
    </row>
    <row r="31" spans="1:18" ht="30" customHeight="1" x14ac:dyDescent="0.25">
      <c r="A31" s="92" t="s">
        <v>77</v>
      </c>
      <c r="B31" s="615"/>
      <c r="C31" s="616"/>
      <c r="D31" s="616"/>
      <c r="E31" s="616"/>
      <c r="F31" s="566"/>
      <c r="G31" s="617"/>
      <c r="H31" s="617"/>
      <c r="I31" s="617"/>
      <c r="J31" s="617"/>
      <c r="K31" s="617"/>
      <c r="L31" s="617"/>
      <c r="M31" s="566"/>
      <c r="N31" s="617"/>
      <c r="O31" s="617"/>
      <c r="P31" s="617"/>
      <c r="Q31" s="560"/>
      <c r="R31" s="618"/>
    </row>
    <row r="32" spans="1:18" ht="30" customHeight="1" x14ac:dyDescent="0.25">
      <c r="A32" s="92" t="s">
        <v>76</v>
      </c>
      <c r="B32" s="615"/>
      <c r="C32" s="616"/>
      <c r="D32" s="616"/>
      <c r="E32" s="616"/>
      <c r="F32" s="566"/>
      <c r="G32" s="617"/>
      <c r="H32" s="617"/>
      <c r="I32" s="617"/>
      <c r="J32" s="617"/>
      <c r="K32" s="617"/>
      <c r="L32" s="617"/>
      <c r="M32" s="566"/>
      <c r="N32" s="617"/>
      <c r="O32" s="617"/>
      <c r="P32" s="617"/>
      <c r="Q32" s="560"/>
      <c r="R32" s="618"/>
    </row>
    <row r="33" spans="1:18" ht="30" customHeight="1" x14ac:dyDescent="0.25">
      <c r="A33" s="92" t="s">
        <v>75</v>
      </c>
      <c r="B33" s="615"/>
      <c r="C33" s="616"/>
      <c r="D33" s="616"/>
      <c r="E33" s="616"/>
      <c r="F33" s="566"/>
      <c r="G33" s="617"/>
      <c r="H33" s="617"/>
      <c r="I33" s="617"/>
      <c r="J33" s="617"/>
      <c r="K33" s="617"/>
      <c r="L33" s="617"/>
      <c r="M33" s="566"/>
      <c r="N33" s="617"/>
      <c r="O33" s="617"/>
      <c r="P33" s="617"/>
      <c r="Q33" s="560"/>
      <c r="R33" s="618"/>
    </row>
    <row r="34" spans="1:18" ht="30" customHeight="1" x14ac:dyDescent="0.25">
      <c r="A34" s="92" t="s">
        <v>74</v>
      </c>
      <c r="B34" s="615"/>
      <c r="C34" s="616"/>
      <c r="D34" s="616"/>
      <c r="E34" s="616"/>
      <c r="F34" s="566"/>
      <c r="G34" s="617"/>
      <c r="H34" s="617"/>
      <c r="I34" s="617"/>
      <c r="J34" s="617"/>
      <c r="K34" s="617"/>
      <c r="L34" s="617"/>
      <c r="M34" s="566"/>
      <c r="N34" s="617"/>
      <c r="O34" s="617"/>
      <c r="P34" s="617"/>
      <c r="Q34" s="560"/>
      <c r="R34" s="618"/>
    </row>
    <row r="35" spans="1:18" ht="30" customHeight="1" x14ac:dyDescent="0.25">
      <c r="A35" s="92" t="s">
        <v>73</v>
      </c>
      <c r="B35" s="615"/>
      <c r="C35" s="616"/>
      <c r="D35" s="616"/>
      <c r="E35" s="616"/>
      <c r="F35" s="566"/>
      <c r="G35" s="617"/>
      <c r="H35" s="617"/>
      <c r="I35" s="617"/>
      <c r="J35" s="617"/>
      <c r="K35" s="617"/>
      <c r="L35" s="617"/>
      <c r="M35" s="566"/>
      <c r="N35" s="617"/>
      <c r="O35" s="617"/>
      <c r="P35" s="617"/>
      <c r="Q35" s="560"/>
      <c r="R35" s="618"/>
    </row>
    <row r="36" spans="1:18" ht="30" customHeight="1" x14ac:dyDescent="0.25">
      <c r="A36" s="92" t="s">
        <v>72</v>
      </c>
      <c r="B36" s="615"/>
      <c r="C36" s="616"/>
      <c r="D36" s="616"/>
      <c r="E36" s="616"/>
      <c r="F36" s="566"/>
      <c r="G36" s="617"/>
      <c r="H36" s="617"/>
      <c r="I36" s="617"/>
      <c r="J36" s="617"/>
      <c r="K36" s="617"/>
      <c r="L36" s="617"/>
      <c r="M36" s="566"/>
      <c r="N36" s="617"/>
      <c r="O36" s="617"/>
      <c r="P36" s="617"/>
      <c r="Q36" s="560"/>
      <c r="R36" s="618"/>
    </row>
    <row r="37" spans="1:18" ht="30" customHeight="1" x14ac:dyDescent="0.25">
      <c r="A37" s="92" t="s">
        <v>71</v>
      </c>
      <c r="B37" s="615"/>
      <c r="C37" s="616"/>
      <c r="D37" s="616"/>
      <c r="E37" s="616"/>
      <c r="F37" s="566"/>
      <c r="G37" s="617"/>
      <c r="H37" s="617"/>
      <c r="I37" s="617"/>
      <c r="J37" s="617"/>
      <c r="K37" s="617"/>
      <c r="L37" s="617"/>
      <c r="M37" s="566"/>
      <c r="N37" s="617"/>
      <c r="O37" s="617"/>
      <c r="P37" s="617"/>
      <c r="Q37" s="560"/>
      <c r="R37" s="618"/>
    </row>
    <row r="38" spans="1:18" ht="30" customHeight="1" x14ac:dyDescent="0.25">
      <c r="A38" s="92" t="s">
        <v>70</v>
      </c>
      <c r="B38" s="615"/>
      <c r="C38" s="616"/>
      <c r="D38" s="616"/>
      <c r="E38" s="616"/>
      <c r="F38" s="566"/>
      <c r="G38" s="617"/>
      <c r="H38" s="617"/>
      <c r="I38" s="617"/>
      <c r="J38" s="617"/>
      <c r="K38" s="617"/>
      <c r="L38" s="617"/>
      <c r="M38" s="566"/>
      <c r="N38" s="617"/>
      <c r="O38" s="617"/>
      <c r="P38" s="617"/>
      <c r="Q38" s="560"/>
      <c r="R38" s="618"/>
    </row>
    <row r="39" spans="1:18" s="61" customFormat="1" ht="12" customHeight="1" x14ac:dyDescent="0.25">
      <c r="A39" s="417"/>
      <c r="B39" s="418"/>
      <c r="C39" s="418"/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9"/>
    </row>
    <row r="40" spans="1:18" s="61" customFormat="1" ht="14.45" customHeight="1" x14ac:dyDescent="0.25">
      <c r="A40" s="245">
        <v>45292</v>
      </c>
      <c r="B40" s="246"/>
      <c r="C40" s="247"/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  <c r="P40" s="248"/>
      <c r="Q40" s="248"/>
      <c r="R40" s="96" t="s">
        <v>107</v>
      </c>
    </row>
    <row r="41" spans="1:18" ht="7.9" customHeight="1" x14ac:dyDescent="0.25">
      <c r="A41" s="414"/>
      <c r="B41" s="415"/>
      <c r="C41" s="415"/>
      <c r="D41" s="415"/>
      <c r="E41" s="415"/>
      <c r="F41" s="415"/>
      <c r="G41" s="415"/>
      <c r="H41" s="415"/>
      <c r="I41" s="415"/>
      <c r="J41" s="415"/>
      <c r="K41" s="415"/>
      <c r="L41" s="415"/>
      <c r="M41" s="415"/>
      <c r="N41" s="415"/>
      <c r="O41" s="415"/>
      <c r="P41" s="415"/>
      <c r="Q41" s="415"/>
      <c r="R41" s="415"/>
    </row>
    <row r="42" spans="1:18" ht="15" hidden="1" customHeight="1" x14ac:dyDescent="0.25">
      <c r="A42" s="411"/>
      <c r="B42" s="412"/>
      <c r="C42" s="412"/>
      <c r="D42" s="412"/>
      <c r="E42" s="412"/>
      <c r="F42" s="412"/>
      <c r="G42" s="412"/>
      <c r="H42" s="412"/>
      <c r="I42" s="412"/>
      <c r="J42" s="412"/>
      <c r="K42" s="412"/>
      <c r="L42" s="412"/>
      <c r="M42" s="412"/>
      <c r="N42" s="412"/>
      <c r="O42" s="412"/>
      <c r="P42" s="412"/>
      <c r="Q42" s="412"/>
      <c r="R42" s="411"/>
    </row>
    <row r="43" spans="1:18" ht="21" hidden="1" customHeight="1" x14ac:dyDescent="0.25">
      <c r="A43" s="413"/>
      <c r="B43" s="413"/>
      <c r="C43" s="413"/>
      <c r="D43" s="413"/>
      <c r="E43" s="413"/>
      <c r="F43" s="413"/>
      <c r="G43" s="413"/>
      <c r="H43" s="413"/>
      <c r="I43" s="413"/>
      <c r="J43" s="413"/>
      <c r="K43" s="413"/>
      <c r="L43" s="413"/>
      <c r="M43" s="413"/>
      <c r="N43" s="413"/>
      <c r="O43" s="413"/>
      <c r="P43" s="413"/>
      <c r="Q43" s="413"/>
      <c r="R43" s="413"/>
    </row>
    <row r="44" spans="1:18" ht="21" hidden="1" customHeight="1" x14ac:dyDescent="0.25">
      <c r="A44" s="413"/>
      <c r="B44" s="413"/>
      <c r="C44" s="413"/>
      <c r="D44" s="413"/>
      <c r="E44" s="413"/>
      <c r="F44" s="413"/>
      <c r="G44" s="413"/>
      <c r="H44" s="413"/>
      <c r="I44" s="413"/>
      <c r="J44" s="413"/>
      <c r="K44" s="413"/>
      <c r="L44" s="413"/>
      <c r="M44" s="413"/>
      <c r="N44" s="413"/>
      <c r="O44" s="413"/>
      <c r="P44" s="413"/>
      <c r="Q44" s="413"/>
      <c r="R44" s="413"/>
    </row>
    <row r="45" spans="1:18" ht="21" hidden="1" customHeight="1" x14ac:dyDescent="0.25">
      <c r="A45" s="413"/>
      <c r="B45" s="413"/>
      <c r="C45" s="413"/>
      <c r="D45" s="413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  <c r="Q45" s="413"/>
      <c r="R45" s="413"/>
    </row>
    <row r="46" spans="1:18" ht="21" hidden="1" customHeight="1" x14ac:dyDescent="0.25">
      <c r="A46" s="413"/>
      <c r="B46" s="413"/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  <c r="Q46" s="413"/>
      <c r="R46" s="413"/>
    </row>
    <row r="47" spans="1:18" ht="21" hidden="1" customHeight="1" x14ac:dyDescent="0.25"/>
    <row r="48" spans="1:18" ht="21" hidden="1" customHeight="1" x14ac:dyDescent="0.25"/>
    <row r="49" ht="21" hidden="1" customHeight="1" x14ac:dyDescent="0.25"/>
    <row r="50" ht="15" hidden="1" customHeight="1" x14ac:dyDescent="0.25"/>
    <row r="60" ht="20.25" hidden="1" customHeight="1" x14ac:dyDescent="0.25"/>
    <row r="61" ht="20.25" hidden="1" customHeight="1" x14ac:dyDescent="0.25"/>
    <row r="62" ht="25.5" hidden="1" customHeight="1" x14ac:dyDescent="0.25"/>
    <row r="63" ht="25.5" hidden="1" customHeight="1" x14ac:dyDescent="0.25"/>
  </sheetData>
  <mergeCells count="122">
    <mergeCell ref="A41:R41"/>
    <mergeCell ref="A42:Q46"/>
    <mergeCell ref="R42:R46"/>
    <mergeCell ref="B38:E38"/>
    <mergeCell ref="F38:L38"/>
    <mergeCell ref="M38:P38"/>
    <mergeCell ref="Q38:R38"/>
    <mergeCell ref="A39:R39"/>
    <mergeCell ref="A40:B40"/>
    <mergeCell ref="C40:Q40"/>
    <mergeCell ref="B36:E36"/>
    <mergeCell ref="F36:L36"/>
    <mergeCell ref="M36:P36"/>
    <mergeCell ref="Q36:R36"/>
    <mergeCell ref="B37:E37"/>
    <mergeCell ref="F37:L37"/>
    <mergeCell ref="M37:P37"/>
    <mergeCell ref="Q37:R37"/>
    <mergeCell ref="B34:E34"/>
    <mergeCell ref="F34:L34"/>
    <mergeCell ref="M34:P34"/>
    <mergeCell ref="Q34:R34"/>
    <mergeCell ref="B35:E35"/>
    <mergeCell ref="F35:L35"/>
    <mergeCell ref="M35:P35"/>
    <mergeCell ref="Q35:R35"/>
    <mergeCell ref="B32:E32"/>
    <mergeCell ref="F32:L32"/>
    <mergeCell ref="M32:P32"/>
    <mergeCell ref="Q32:R32"/>
    <mergeCell ref="B33:E33"/>
    <mergeCell ref="F33:L33"/>
    <mergeCell ref="M33:P33"/>
    <mergeCell ref="Q33:R33"/>
    <mergeCell ref="B30:E30"/>
    <mergeCell ref="F30:L30"/>
    <mergeCell ref="M30:P30"/>
    <mergeCell ref="Q30:R30"/>
    <mergeCell ref="B31:E31"/>
    <mergeCell ref="F31:L31"/>
    <mergeCell ref="M31:P31"/>
    <mergeCell ref="Q31:R31"/>
    <mergeCell ref="B28:E28"/>
    <mergeCell ref="F28:L28"/>
    <mergeCell ref="M28:P28"/>
    <mergeCell ref="Q28:R28"/>
    <mergeCell ref="B29:E29"/>
    <mergeCell ref="F29:L29"/>
    <mergeCell ref="M29:P29"/>
    <mergeCell ref="Q29:R29"/>
    <mergeCell ref="B26:E26"/>
    <mergeCell ref="F26:L26"/>
    <mergeCell ref="M26:P26"/>
    <mergeCell ref="Q26:R26"/>
    <mergeCell ref="B27:E27"/>
    <mergeCell ref="F27:L27"/>
    <mergeCell ref="M27:P27"/>
    <mergeCell ref="Q27:R27"/>
    <mergeCell ref="B24:E24"/>
    <mergeCell ref="F24:L24"/>
    <mergeCell ref="M24:P24"/>
    <mergeCell ref="Q24:R24"/>
    <mergeCell ref="B25:E25"/>
    <mergeCell ref="F25:L25"/>
    <mergeCell ref="M25:P25"/>
    <mergeCell ref="Q25:R25"/>
    <mergeCell ref="B22:E22"/>
    <mergeCell ref="F22:L22"/>
    <mergeCell ref="M22:P22"/>
    <mergeCell ref="Q22:R22"/>
    <mergeCell ref="B23:E23"/>
    <mergeCell ref="F23:L23"/>
    <mergeCell ref="M23:P23"/>
    <mergeCell ref="Q23:R23"/>
    <mergeCell ref="B20:E20"/>
    <mergeCell ref="F20:L20"/>
    <mergeCell ref="M20:P20"/>
    <mergeCell ref="Q20:R20"/>
    <mergeCell ref="B21:E21"/>
    <mergeCell ref="F21:L21"/>
    <mergeCell ref="M21:P21"/>
    <mergeCell ref="Q21:R21"/>
    <mergeCell ref="B18:E18"/>
    <mergeCell ref="F18:L18"/>
    <mergeCell ref="M18:P18"/>
    <mergeCell ref="Q18:R18"/>
    <mergeCell ref="B19:E19"/>
    <mergeCell ref="F19:L19"/>
    <mergeCell ref="M19:P19"/>
    <mergeCell ref="Q19:R19"/>
    <mergeCell ref="B16:E16"/>
    <mergeCell ref="F16:L16"/>
    <mergeCell ref="M16:P16"/>
    <mergeCell ref="Q16:R16"/>
    <mergeCell ref="B17:E17"/>
    <mergeCell ref="F17:L17"/>
    <mergeCell ref="M17:P17"/>
    <mergeCell ref="Q17:R17"/>
    <mergeCell ref="B14:E14"/>
    <mergeCell ref="F14:L14"/>
    <mergeCell ref="M14:P14"/>
    <mergeCell ref="Q14:R14"/>
    <mergeCell ref="B15:E15"/>
    <mergeCell ref="F15:L15"/>
    <mergeCell ref="M15:P15"/>
    <mergeCell ref="Q15:R15"/>
    <mergeCell ref="E2:N7"/>
    <mergeCell ref="O3:R5"/>
    <mergeCell ref="O6:R7"/>
    <mergeCell ref="A8:D8"/>
    <mergeCell ref="F8:R8"/>
    <mergeCell ref="A9:L9"/>
    <mergeCell ref="M9:R9"/>
    <mergeCell ref="A12:A13"/>
    <mergeCell ref="B12:E13"/>
    <mergeCell ref="F12:R12"/>
    <mergeCell ref="F13:L13"/>
    <mergeCell ref="M13:P13"/>
    <mergeCell ref="Q13:R13"/>
    <mergeCell ref="A11:R11"/>
    <mergeCell ref="A10:L10"/>
    <mergeCell ref="M10:R10"/>
  </mergeCells>
  <printOptions horizontalCentered="1"/>
  <pageMargins left="0.4" right="0.4" top="0.4" bottom="0.4" header="0" footer="0"/>
  <pageSetup scale="72" orientation="portrait" r:id="rId1"/>
  <rowBreaks count="1" manualBreakCount="1">
    <brk id="42" max="1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64"/>
  <sheetViews>
    <sheetView showGridLines="0" zoomScaleNormal="100" workbookViewId="0">
      <selection activeCell="A47" sqref="A47:BX88"/>
    </sheetView>
  </sheetViews>
  <sheetFormatPr defaultColWidth="0" defaultRowHeight="15" customHeight="1" zeroHeight="1" x14ac:dyDescent="0.25"/>
  <cols>
    <col min="1" max="1" width="6.7109375" style="61" customWidth="1"/>
    <col min="2" max="2" width="5.7109375" style="61" customWidth="1"/>
    <col min="3" max="3" width="4.7109375" style="61" customWidth="1"/>
    <col min="4" max="4" width="3.7109375" style="61" customWidth="1"/>
    <col min="5" max="5" width="15.7109375" style="61" customWidth="1"/>
    <col min="6" max="7" width="3.7109375" style="61" customWidth="1"/>
    <col min="8" max="8" width="8.7109375" style="61" customWidth="1"/>
    <col min="9" max="9" width="4.7109375" style="61" customWidth="1"/>
    <col min="10" max="10" width="3.85546875" style="61" customWidth="1"/>
    <col min="11" max="12" width="3.7109375" style="61" customWidth="1"/>
    <col min="13" max="13" width="15.7109375" style="61" customWidth="1"/>
    <col min="14" max="14" width="5.7109375" style="61" customWidth="1"/>
    <col min="15" max="15" width="4.7109375" style="61" customWidth="1"/>
    <col min="16" max="16" width="6.7109375" style="61" customWidth="1"/>
    <col min="17" max="18" width="15.7109375" style="61" customWidth="1"/>
    <col min="19" max="19" width="1.28515625" style="61" customWidth="1"/>
    <col min="20" max="16384" width="0" style="61" hidden="1"/>
  </cols>
  <sheetData>
    <row r="1" spans="1:18" ht="15" customHeight="1" x14ac:dyDescent="0.25"/>
    <row r="2" spans="1:18" ht="20.25" x14ac:dyDescent="0.25">
      <c r="A2" s="66"/>
      <c r="B2" s="67"/>
      <c r="C2" s="67"/>
      <c r="D2" s="67"/>
      <c r="E2" s="399" t="s">
        <v>98</v>
      </c>
      <c r="F2" s="400"/>
      <c r="G2" s="400"/>
      <c r="H2" s="400"/>
      <c r="I2" s="400"/>
      <c r="J2" s="400"/>
      <c r="K2" s="400"/>
      <c r="L2" s="400"/>
      <c r="M2" s="400"/>
      <c r="N2" s="400"/>
      <c r="O2" s="73"/>
      <c r="P2" s="73"/>
      <c r="Q2" s="73"/>
      <c r="R2" s="74"/>
    </row>
    <row r="3" spans="1:18" ht="22.5" customHeight="1" x14ac:dyDescent="0.25">
      <c r="A3" s="68"/>
      <c r="B3" s="69"/>
      <c r="C3" s="69"/>
      <c r="D3" s="69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79" t="s">
        <v>108</v>
      </c>
      <c r="P3" s="403"/>
      <c r="Q3" s="403"/>
      <c r="R3" s="404"/>
    </row>
    <row r="4" spans="1:18" ht="15" customHeight="1" x14ac:dyDescent="0.25">
      <c r="A4" s="68"/>
      <c r="B4" s="69"/>
      <c r="C4" s="69"/>
      <c r="D4" s="69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5"/>
      <c r="P4" s="405"/>
      <c r="Q4" s="405"/>
      <c r="R4" s="404"/>
    </row>
    <row r="5" spans="1:18" ht="15" customHeight="1" x14ac:dyDescent="0.25">
      <c r="A5" s="68"/>
      <c r="B5" s="69"/>
      <c r="C5" s="69"/>
      <c r="D5" s="69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5"/>
      <c r="P5" s="405"/>
      <c r="Q5" s="405"/>
      <c r="R5" s="404"/>
    </row>
    <row r="6" spans="1:18" ht="15" customHeight="1" x14ac:dyDescent="0.25">
      <c r="A6" s="68"/>
      <c r="B6" s="69"/>
      <c r="C6" s="70" t="s">
        <v>96</v>
      </c>
      <c r="D6" s="7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3"/>
      <c r="P6" s="403"/>
      <c r="Q6" s="403"/>
      <c r="R6" s="404"/>
    </row>
    <row r="7" spans="1:18" ht="15.75" customHeight="1" x14ac:dyDescent="0.25">
      <c r="A7" s="68"/>
      <c r="B7" s="62"/>
      <c r="C7" s="62"/>
      <c r="D7" s="6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5"/>
      <c r="P7" s="405"/>
      <c r="Q7" s="405"/>
      <c r="R7" s="404"/>
    </row>
    <row r="8" spans="1:18" ht="23.25" x14ac:dyDescent="0.35">
      <c r="A8" s="406" t="s">
        <v>97</v>
      </c>
      <c r="B8" s="407"/>
      <c r="C8" s="407"/>
      <c r="D8" s="407"/>
      <c r="E8" s="189">
        <f>'Schedule 2'!$E$8</f>
        <v>2026</v>
      </c>
      <c r="F8" s="431" t="s">
        <v>45</v>
      </c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2"/>
      <c r="R8" s="433"/>
    </row>
    <row r="9" spans="1:18" ht="18" customHeight="1" x14ac:dyDescent="0.25">
      <c r="A9" s="394" t="s">
        <v>1</v>
      </c>
      <c r="B9" s="395"/>
      <c r="C9" s="395"/>
      <c r="D9" s="395"/>
      <c r="E9" s="395"/>
      <c r="F9" s="395"/>
      <c r="G9" s="396"/>
      <c r="H9" s="396"/>
      <c r="I9" s="395"/>
      <c r="J9" s="395"/>
      <c r="K9" s="395"/>
      <c r="L9" s="397"/>
      <c r="M9" s="398" t="s">
        <v>0</v>
      </c>
      <c r="N9" s="224"/>
      <c r="O9" s="224"/>
      <c r="P9" s="224"/>
      <c r="Q9" s="224"/>
      <c r="R9" s="225"/>
    </row>
    <row r="10" spans="1:18" ht="30" customHeight="1" x14ac:dyDescent="0.25">
      <c r="A10" s="434" t="str">
        <f>IF('Schedule 2'!$A$10="","",'Schedule 2'!$A$10)</f>
        <v/>
      </c>
      <c r="B10" s="435"/>
      <c r="C10" s="435"/>
      <c r="D10" s="435"/>
      <c r="E10" s="435"/>
      <c r="F10" s="435"/>
      <c r="G10" s="435"/>
      <c r="H10" s="435"/>
      <c r="I10" s="435"/>
      <c r="J10" s="435"/>
      <c r="K10" s="435"/>
      <c r="L10" s="436"/>
      <c r="M10" s="388" t="str">
        <f>IF('Schedule 2'!$M$10="","",'Schedule 2'!$M$10)</f>
        <v/>
      </c>
      <c r="N10" s="330"/>
      <c r="O10" s="330"/>
      <c r="P10" s="330"/>
      <c r="Q10" s="330"/>
      <c r="R10" s="332"/>
    </row>
    <row r="11" spans="1:18" ht="18" customHeight="1" x14ac:dyDescent="0.25">
      <c r="A11" s="612"/>
      <c r="B11" s="613"/>
      <c r="C11" s="613"/>
      <c r="D11" s="613"/>
      <c r="E11" s="613"/>
      <c r="F11" s="613"/>
      <c r="G11" s="613"/>
      <c r="H11" s="613"/>
      <c r="I11" s="613"/>
      <c r="J11" s="613"/>
      <c r="K11" s="613"/>
      <c r="L11" s="613"/>
      <c r="M11" s="613"/>
      <c r="N11" s="613"/>
      <c r="O11" s="613"/>
      <c r="P11" s="613"/>
      <c r="Q11" s="613"/>
      <c r="R11" s="614"/>
    </row>
    <row r="12" spans="1:18" ht="34.5" customHeight="1" x14ac:dyDescent="0.25">
      <c r="A12" s="600" t="s">
        <v>31</v>
      </c>
      <c r="B12" s="602" t="s">
        <v>43</v>
      </c>
      <c r="C12" s="603"/>
      <c r="D12" s="603"/>
      <c r="E12" s="603"/>
      <c r="F12" s="420" t="s">
        <v>44</v>
      </c>
      <c r="G12" s="423"/>
      <c r="H12" s="423"/>
      <c r="I12" s="423"/>
      <c r="J12" s="423"/>
      <c r="K12" s="423"/>
      <c r="L12" s="423"/>
      <c r="M12" s="606"/>
      <c r="N12" s="606"/>
      <c r="O12" s="606"/>
      <c r="P12" s="606"/>
      <c r="Q12" s="606"/>
      <c r="R12" s="536"/>
    </row>
    <row r="13" spans="1:18" ht="34.5" customHeight="1" x14ac:dyDescent="0.25">
      <c r="A13" s="601"/>
      <c r="B13" s="604"/>
      <c r="C13" s="605"/>
      <c r="D13" s="605"/>
      <c r="E13" s="605"/>
      <c r="F13" s="607"/>
      <c r="G13" s="608"/>
      <c r="H13" s="608"/>
      <c r="I13" s="608"/>
      <c r="J13" s="608"/>
      <c r="K13" s="608"/>
      <c r="L13" s="608"/>
      <c r="M13" s="607"/>
      <c r="N13" s="608"/>
      <c r="O13" s="608"/>
      <c r="P13" s="609"/>
      <c r="Q13" s="610"/>
      <c r="R13" s="611"/>
    </row>
    <row r="14" spans="1:18" ht="30" customHeight="1" x14ac:dyDescent="0.25">
      <c r="A14" s="92" t="s">
        <v>94</v>
      </c>
      <c r="B14" s="615"/>
      <c r="C14" s="616"/>
      <c r="D14" s="616"/>
      <c r="E14" s="616"/>
      <c r="F14" s="566"/>
      <c r="G14" s="617"/>
      <c r="H14" s="617"/>
      <c r="I14" s="617"/>
      <c r="J14" s="617"/>
      <c r="K14" s="617"/>
      <c r="L14" s="617"/>
      <c r="M14" s="566"/>
      <c r="N14" s="617"/>
      <c r="O14" s="617"/>
      <c r="P14" s="617"/>
      <c r="Q14" s="560"/>
      <c r="R14" s="618"/>
    </row>
    <row r="15" spans="1:18" ht="30" customHeight="1" x14ac:dyDescent="0.25">
      <c r="A15" s="92" t="s">
        <v>93</v>
      </c>
      <c r="B15" s="615"/>
      <c r="C15" s="616"/>
      <c r="D15" s="616"/>
      <c r="E15" s="616"/>
      <c r="F15" s="566"/>
      <c r="G15" s="617"/>
      <c r="H15" s="617"/>
      <c r="I15" s="617"/>
      <c r="J15" s="617"/>
      <c r="K15" s="617"/>
      <c r="L15" s="617"/>
      <c r="M15" s="566"/>
      <c r="N15" s="617"/>
      <c r="O15" s="617"/>
      <c r="P15" s="617"/>
      <c r="Q15" s="560"/>
      <c r="R15" s="618"/>
    </row>
    <row r="16" spans="1:18" ht="30" customHeight="1" x14ac:dyDescent="0.25">
      <c r="A16" s="92" t="s">
        <v>92</v>
      </c>
      <c r="B16" s="615"/>
      <c r="C16" s="616"/>
      <c r="D16" s="616"/>
      <c r="E16" s="616"/>
      <c r="F16" s="566"/>
      <c r="G16" s="617"/>
      <c r="H16" s="617"/>
      <c r="I16" s="617"/>
      <c r="J16" s="617"/>
      <c r="K16" s="617"/>
      <c r="L16" s="617"/>
      <c r="M16" s="566"/>
      <c r="N16" s="617"/>
      <c r="O16" s="617"/>
      <c r="P16" s="617"/>
      <c r="Q16" s="560"/>
      <c r="R16" s="618"/>
    </row>
    <row r="17" spans="1:18" ht="30" customHeight="1" x14ac:dyDescent="0.25">
      <c r="A17" s="92" t="s">
        <v>91</v>
      </c>
      <c r="B17" s="615"/>
      <c r="C17" s="616"/>
      <c r="D17" s="616"/>
      <c r="E17" s="616"/>
      <c r="F17" s="566"/>
      <c r="G17" s="617"/>
      <c r="H17" s="617"/>
      <c r="I17" s="617"/>
      <c r="J17" s="617"/>
      <c r="K17" s="617"/>
      <c r="L17" s="617"/>
      <c r="M17" s="566"/>
      <c r="N17" s="617"/>
      <c r="O17" s="617"/>
      <c r="P17" s="617"/>
      <c r="Q17" s="560"/>
      <c r="R17" s="618"/>
    </row>
    <row r="18" spans="1:18" ht="30" customHeight="1" x14ac:dyDescent="0.25">
      <c r="A18" s="92" t="s">
        <v>90</v>
      </c>
      <c r="B18" s="615"/>
      <c r="C18" s="616"/>
      <c r="D18" s="616"/>
      <c r="E18" s="616"/>
      <c r="F18" s="566"/>
      <c r="G18" s="617"/>
      <c r="H18" s="617"/>
      <c r="I18" s="617"/>
      <c r="J18" s="617"/>
      <c r="K18" s="617"/>
      <c r="L18" s="617"/>
      <c r="M18" s="566"/>
      <c r="N18" s="617"/>
      <c r="O18" s="617"/>
      <c r="P18" s="617"/>
      <c r="Q18" s="560"/>
      <c r="R18" s="618"/>
    </row>
    <row r="19" spans="1:18" ht="30" customHeight="1" x14ac:dyDescent="0.25">
      <c r="A19" s="92" t="s">
        <v>89</v>
      </c>
      <c r="B19" s="615"/>
      <c r="C19" s="616"/>
      <c r="D19" s="616"/>
      <c r="E19" s="616"/>
      <c r="F19" s="566"/>
      <c r="G19" s="617"/>
      <c r="H19" s="617"/>
      <c r="I19" s="617"/>
      <c r="J19" s="617"/>
      <c r="K19" s="617"/>
      <c r="L19" s="617"/>
      <c r="M19" s="566"/>
      <c r="N19" s="617"/>
      <c r="O19" s="617"/>
      <c r="P19" s="617"/>
      <c r="Q19" s="560"/>
      <c r="R19" s="618"/>
    </row>
    <row r="20" spans="1:18" ht="30" customHeight="1" x14ac:dyDescent="0.25">
      <c r="A20" s="92" t="s">
        <v>88</v>
      </c>
      <c r="B20" s="615"/>
      <c r="C20" s="616"/>
      <c r="D20" s="616"/>
      <c r="E20" s="616"/>
      <c r="F20" s="566"/>
      <c r="G20" s="617"/>
      <c r="H20" s="617"/>
      <c r="I20" s="617"/>
      <c r="J20" s="617"/>
      <c r="K20" s="617"/>
      <c r="L20" s="617"/>
      <c r="M20" s="566"/>
      <c r="N20" s="617"/>
      <c r="O20" s="617"/>
      <c r="P20" s="617"/>
      <c r="Q20" s="560"/>
      <c r="R20" s="618"/>
    </row>
    <row r="21" spans="1:18" ht="30" customHeight="1" x14ac:dyDescent="0.25">
      <c r="A21" s="92" t="s">
        <v>87</v>
      </c>
      <c r="B21" s="615"/>
      <c r="C21" s="616"/>
      <c r="D21" s="616"/>
      <c r="E21" s="616"/>
      <c r="F21" s="566"/>
      <c r="G21" s="617"/>
      <c r="H21" s="617"/>
      <c r="I21" s="617"/>
      <c r="J21" s="617"/>
      <c r="K21" s="617"/>
      <c r="L21" s="617"/>
      <c r="M21" s="566"/>
      <c r="N21" s="617"/>
      <c r="O21" s="617"/>
      <c r="P21" s="617"/>
      <c r="Q21" s="560"/>
      <c r="R21" s="618"/>
    </row>
    <row r="22" spans="1:18" ht="30" customHeight="1" x14ac:dyDescent="0.25">
      <c r="A22" s="92" t="s">
        <v>86</v>
      </c>
      <c r="B22" s="615"/>
      <c r="C22" s="616"/>
      <c r="D22" s="616"/>
      <c r="E22" s="616"/>
      <c r="F22" s="566"/>
      <c r="G22" s="617"/>
      <c r="H22" s="617"/>
      <c r="I22" s="617"/>
      <c r="J22" s="617"/>
      <c r="K22" s="617"/>
      <c r="L22" s="617"/>
      <c r="M22" s="566"/>
      <c r="N22" s="617"/>
      <c r="O22" s="617"/>
      <c r="P22" s="617"/>
      <c r="Q22" s="560"/>
      <c r="R22" s="618"/>
    </row>
    <row r="23" spans="1:18" ht="30" customHeight="1" x14ac:dyDescent="0.25">
      <c r="A23" s="92" t="s">
        <v>85</v>
      </c>
      <c r="B23" s="615"/>
      <c r="C23" s="616"/>
      <c r="D23" s="616"/>
      <c r="E23" s="616"/>
      <c r="F23" s="566"/>
      <c r="G23" s="617"/>
      <c r="H23" s="617"/>
      <c r="I23" s="617"/>
      <c r="J23" s="617"/>
      <c r="K23" s="617"/>
      <c r="L23" s="617"/>
      <c r="M23" s="566"/>
      <c r="N23" s="617"/>
      <c r="O23" s="617"/>
      <c r="P23" s="617"/>
      <c r="Q23" s="560"/>
      <c r="R23" s="618"/>
    </row>
    <row r="24" spans="1:18" ht="30" customHeight="1" x14ac:dyDescent="0.25">
      <c r="A24" s="92" t="s">
        <v>84</v>
      </c>
      <c r="B24" s="615"/>
      <c r="C24" s="616"/>
      <c r="D24" s="616"/>
      <c r="E24" s="616"/>
      <c r="F24" s="566"/>
      <c r="G24" s="617"/>
      <c r="H24" s="617"/>
      <c r="I24" s="617"/>
      <c r="J24" s="617"/>
      <c r="K24" s="617"/>
      <c r="L24" s="617"/>
      <c r="M24" s="566"/>
      <c r="N24" s="617"/>
      <c r="O24" s="617"/>
      <c r="P24" s="617"/>
      <c r="Q24" s="560"/>
      <c r="R24" s="618"/>
    </row>
    <row r="25" spans="1:18" ht="30" customHeight="1" x14ac:dyDescent="0.25">
      <c r="A25" s="92" t="s">
        <v>83</v>
      </c>
      <c r="B25" s="615"/>
      <c r="C25" s="616"/>
      <c r="D25" s="616"/>
      <c r="E25" s="616"/>
      <c r="F25" s="566"/>
      <c r="G25" s="617"/>
      <c r="H25" s="617"/>
      <c r="I25" s="617"/>
      <c r="J25" s="617"/>
      <c r="K25" s="617"/>
      <c r="L25" s="617"/>
      <c r="M25" s="566"/>
      <c r="N25" s="617"/>
      <c r="O25" s="617"/>
      <c r="P25" s="617"/>
      <c r="Q25" s="560"/>
      <c r="R25" s="618"/>
    </row>
    <row r="26" spans="1:18" ht="30" customHeight="1" x14ac:dyDescent="0.25">
      <c r="A26" s="92" t="s">
        <v>82</v>
      </c>
      <c r="B26" s="615"/>
      <c r="C26" s="616"/>
      <c r="D26" s="616"/>
      <c r="E26" s="616"/>
      <c r="F26" s="566"/>
      <c r="G26" s="617"/>
      <c r="H26" s="617"/>
      <c r="I26" s="617"/>
      <c r="J26" s="617"/>
      <c r="K26" s="617"/>
      <c r="L26" s="617"/>
      <c r="M26" s="566"/>
      <c r="N26" s="617"/>
      <c r="O26" s="617"/>
      <c r="P26" s="617"/>
      <c r="Q26" s="560"/>
      <c r="R26" s="618"/>
    </row>
    <row r="27" spans="1:18" ht="30" customHeight="1" x14ac:dyDescent="0.25">
      <c r="A27" s="92" t="s">
        <v>81</v>
      </c>
      <c r="B27" s="615"/>
      <c r="C27" s="616"/>
      <c r="D27" s="616"/>
      <c r="E27" s="616"/>
      <c r="F27" s="566"/>
      <c r="G27" s="617"/>
      <c r="H27" s="617"/>
      <c r="I27" s="617"/>
      <c r="J27" s="617"/>
      <c r="K27" s="617"/>
      <c r="L27" s="617"/>
      <c r="M27" s="566"/>
      <c r="N27" s="617"/>
      <c r="O27" s="617"/>
      <c r="P27" s="617"/>
      <c r="Q27" s="560"/>
      <c r="R27" s="618"/>
    </row>
    <row r="28" spans="1:18" ht="30" customHeight="1" x14ac:dyDescent="0.25">
      <c r="A28" s="92" t="s">
        <v>80</v>
      </c>
      <c r="B28" s="615"/>
      <c r="C28" s="616"/>
      <c r="D28" s="616"/>
      <c r="E28" s="616"/>
      <c r="F28" s="566"/>
      <c r="G28" s="617"/>
      <c r="H28" s="617"/>
      <c r="I28" s="617"/>
      <c r="J28" s="617"/>
      <c r="K28" s="617"/>
      <c r="L28" s="617"/>
      <c r="M28" s="566"/>
      <c r="N28" s="617"/>
      <c r="O28" s="617"/>
      <c r="P28" s="617"/>
      <c r="Q28" s="560"/>
      <c r="R28" s="618"/>
    </row>
    <row r="29" spans="1:18" ht="30" customHeight="1" x14ac:dyDescent="0.25">
      <c r="A29" s="92" t="s">
        <v>79</v>
      </c>
      <c r="B29" s="615"/>
      <c r="C29" s="616"/>
      <c r="D29" s="616"/>
      <c r="E29" s="616"/>
      <c r="F29" s="566"/>
      <c r="G29" s="617"/>
      <c r="H29" s="617"/>
      <c r="I29" s="617"/>
      <c r="J29" s="617"/>
      <c r="K29" s="617"/>
      <c r="L29" s="617"/>
      <c r="M29" s="566"/>
      <c r="N29" s="617"/>
      <c r="O29" s="617"/>
      <c r="P29" s="617"/>
      <c r="Q29" s="560"/>
      <c r="R29" s="618"/>
    </row>
    <row r="30" spans="1:18" ht="30" customHeight="1" x14ac:dyDescent="0.25">
      <c r="A30" s="92" t="s">
        <v>78</v>
      </c>
      <c r="B30" s="615"/>
      <c r="C30" s="616"/>
      <c r="D30" s="616"/>
      <c r="E30" s="616"/>
      <c r="F30" s="566"/>
      <c r="G30" s="617"/>
      <c r="H30" s="617"/>
      <c r="I30" s="617"/>
      <c r="J30" s="617"/>
      <c r="K30" s="617"/>
      <c r="L30" s="617"/>
      <c r="M30" s="566"/>
      <c r="N30" s="617"/>
      <c r="O30" s="617"/>
      <c r="P30" s="617"/>
      <c r="Q30" s="560"/>
      <c r="R30" s="618"/>
    </row>
    <row r="31" spans="1:18" ht="30" customHeight="1" x14ac:dyDescent="0.25">
      <c r="A31" s="92" t="s">
        <v>77</v>
      </c>
      <c r="B31" s="615"/>
      <c r="C31" s="616"/>
      <c r="D31" s="616"/>
      <c r="E31" s="616"/>
      <c r="F31" s="566"/>
      <c r="G31" s="617"/>
      <c r="H31" s="617"/>
      <c r="I31" s="617"/>
      <c r="J31" s="617"/>
      <c r="K31" s="617"/>
      <c r="L31" s="617"/>
      <c r="M31" s="566"/>
      <c r="N31" s="617"/>
      <c r="O31" s="617"/>
      <c r="P31" s="617"/>
      <c r="Q31" s="560"/>
      <c r="R31" s="618"/>
    </row>
    <row r="32" spans="1:18" ht="30" customHeight="1" x14ac:dyDescent="0.25">
      <c r="A32" s="92" t="s">
        <v>76</v>
      </c>
      <c r="B32" s="615"/>
      <c r="C32" s="616"/>
      <c r="D32" s="616"/>
      <c r="E32" s="616"/>
      <c r="F32" s="566"/>
      <c r="G32" s="617"/>
      <c r="H32" s="617"/>
      <c r="I32" s="617"/>
      <c r="J32" s="617"/>
      <c r="K32" s="617"/>
      <c r="L32" s="617"/>
      <c r="M32" s="566"/>
      <c r="N32" s="617"/>
      <c r="O32" s="617"/>
      <c r="P32" s="617"/>
      <c r="Q32" s="560"/>
      <c r="R32" s="618"/>
    </row>
    <row r="33" spans="1:18" ht="30" customHeight="1" x14ac:dyDescent="0.25">
      <c r="A33" s="92" t="s">
        <v>75</v>
      </c>
      <c r="B33" s="615"/>
      <c r="C33" s="616"/>
      <c r="D33" s="616"/>
      <c r="E33" s="616"/>
      <c r="F33" s="566"/>
      <c r="G33" s="617"/>
      <c r="H33" s="617"/>
      <c r="I33" s="617"/>
      <c r="J33" s="617"/>
      <c r="K33" s="617"/>
      <c r="L33" s="617"/>
      <c r="M33" s="566"/>
      <c r="N33" s="617"/>
      <c r="O33" s="617"/>
      <c r="P33" s="617"/>
      <c r="Q33" s="560"/>
      <c r="R33" s="618"/>
    </row>
    <row r="34" spans="1:18" ht="30" customHeight="1" x14ac:dyDescent="0.25">
      <c r="A34" s="92" t="s">
        <v>74</v>
      </c>
      <c r="B34" s="615"/>
      <c r="C34" s="616"/>
      <c r="D34" s="616"/>
      <c r="E34" s="616"/>
      <c r="F34" s="566"/>
      <c r="G34" s="617"/>
      <c r="H34" s="617"/>
      <c r="I34" s="617"/>
      <c r="J34" s="617"/>
      <c r="K34" s="617"/>
      <c r="L34" s="617"/>
      <c r="M34" s="566"/>
      <c r="N34" s="617"/>
      <c r="O34" s="617"/>
      <c r="P34" s="617"/>
      <c r="Q34" s="560"/>
      <c r="R34" s="618"/>
    </row>
    <row r="35" spans="1:18" ht="30" customHeight="1" x14ac:dyDescent="0.25">
      <c r="A35" s="92" t="s">
        <v>73</v>
      </c>
      <c r="B35" s="615"/>
      <c r="C35" s="616"/>
      <c r="D35" s="616"/>
      <c r="E35" s="616"/>
      <c r="F35" s="566"/>
      <c r="G35" s="617"/>
      <c r="H35" s="617"/>
      <c r="I35" s="617"/>
      <c r="J35" s="617"/>
      <c r="K35" s="617"/>
      <c r="L35" s="617"/>
      <c r="M35" s="566"/>
      <c r="N35" s="617"/>
      <c r="O35" s="617"/>
      <c r="P35" s="617"/>
      <c r="Q35" s="560"/>
      <c r="R35" s="618"/>
    </row>
    <row r="36" spans="1:18" ht="30" customHeight="1" x14ac:dyDescent="0.25">
      <c r="A36" s="92" t="s">
        <v>72</v>
      </c>
      <c r="B36" s="615"/>
      <c r="C36" s="616"/>
      <c r="D36" s="616"/>
      <c r="E36" s="616"/>
      <c r="F36" s="566"/>
      <c r="G36" s="617"/>
      <c r="H36" s="617"/>
      <c r="I36" s="617"/>
      <c r="J36" s="617"/>
      <c r="K36" s="617"/>
      <c r="L36" s="617"/>
      <c r="M36" s="566"/>
      <c r="N36" s="617"/>
      <c r="O36" s="617"/>
      <c r="P36" s="617"/>
      <c r="Q36" s="560"/>
      <c r="R36" s="618"/>
    </row>
    <row r="37" spans="1:18" ht="30" customHeight="1" x14ac:dyDescent="0.25">
      <c r="A37" s="92" t="s">
        <v>71</v>
      </c>
      <c r="B37" s="615"/>
      <c r="C37" s="616"/>
      <c r="D37" s="616"/>
      <c r="E37" s="616"/>
      <c r="F37" s="566"/>
      <c r="G37" s="617"/>
      <c r="H37" s="617"/>
      <c r="I37" s="617"/>
      <c r="J37" s="617"/>
      <c r="K37" s="617"/>
      <c r="L37" s="617"/>
      <c r="M37" s="566"/>
      <c r="N37" s="617"/>
      <c r="O37" s="617"/>
      <c r="P37" s="617"/>
      <c r="Q37" s="560"/>
      <c r="R37" s="618"/>
    </row>
    <row r="38" spans="1:18" ht="30" customHeight="1" x14ac:dyDescent="0.25">
      <c r="A38" s="92" t="s">
        <v>70</v>
      </c>
      <c r="B38" s="615"/>
      <c r="C38" s="616"/>
      <c r="D38" s="616"/>
      <c r="E38" s="616"/>
      <c r="F38" s="566"/>
      <c r="G38" s="617"/>
      <c r="H38" s="617"/>
      <c r="I38" s="617"/>
      <c r="J38" s="617"/>
      <c r="K38" s="617"/>
      <c r="L38" s="617"/>
      <c r="M38" s="566"/>
      <c r="N38" s="617"/>
      <c r="O38" s="617"/>
      <c r="P38" s="617"/>
      <c r="Q38" s="560"/>
      <c r="R38" s="618"/>
    </row>
    <row r="39" spans="1:18" ht="9.6" customHeight="1" x14ac:dyDescent="0.25">
      <c r="A39" s="417"/>
      <c r="B39" s="418"/>
      <c r="C39" s="418"/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9"/>
    </row>
    <row r="40" spans="1:18" ht="14.45" customHeight="1" x14ac:dyDescent="0.25">
      <c r="A40" s="245">
        <v>45292</v>
      </c>
      <c r="B40" s="246"/>
      <c r="C40" s="247"/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  <c r="P40" s="248"/>
      <c r="Q40" s="248"/>
      <c r="R40" s="96" t="s">
        <v>109</v>
      </c>
    </row>
    <row r="41" spans="1:18" ht="7.9" customHeight="1" x14ac:dyDescent="0.25">
      <c r="A41" s="414"/>
      <c r="B41" s="415"/>
      <c r="C41" s="415"/>
      <c r="D41" s="415"/>
      <c r="E41" s="415"/>
      <c r="F41" s="415"/>
      <c r="G41" s="415"/>
      <c r="H41" s="415"/>
      <c r="I41" s="415"/>
      <c r="J41" s="415"/>
      <c r="K41" s="415"/>
      <c r="L41" s="415"/>
      <c r="M41" s="415"/>
      <c r="N41" s="415"/>
      <c r="O41" s="415"/>
      <c r="P41" s="415"/>
      <c r="Q41" s="415"/>
      <c r="R41" s="415"/>
    </row>
    <row r="42" spans="1:18" ht="15" hidden="1" customHeight="1" x14ac:dyDescent="0.25">
      <c r="A42" s="411"/>
      <c r="B42" s="412"/>
      <c r="C42" s="412"/>
      <c r="D42" s="412"/>
      <c r="E42" s="412"/>
      <c r="F42" s="412"/>
      <c r="G42" s="412"/>
      <c r="H42" s="412"/>
      <c r="I42" s="412"/>
      <c r="J42" s="412"/>
      <c r="K42" s="412"/>
      <c r="L42" s="412"/>
      <c r="M42" s="412"/>
      <c r="N42" s="412"/>
      <c r="O42" s="412"/>
      <c r="P42" s="412"/>
      <c r="Q42" s="412"/>
      <c r="R42" s="411"/>
    </row>
    <row r="43" spans="1:18" ht="21" hidden="1" customHeight="1" x14ac:dyDescent="0.25">
      <c r="A43" s="413"/>
      <c r="B43" s="413"/>
      <c r="C43" s="413"/>
      <c r="D43" s="413"/>
      <c r="E43" s="413"/>
      <c r="F43" s="413"/>
      <c r="G43" s="413"/>
      <c r="H43" s="413"/>
      <c r="I43" s="413"/>
      <c r="J43" s="413"/>
      <c r="K43" s="413"/>
      <c r="L43" s="413"/>
      <c r="M43" s="413"/>
      <c r="N43" s="413"/>
      <c r="O43" s="413"/>
      <c r="P43" s="413"/>
      <c r="Q43" s="413"/>
      <c r="R43" s="413"/>
    </row>
    <row r="44" spans="1:18" ht="21" hidden="1" customHeight="1" x14ac:dyDescent="0.25">
      <c r="A44" s="413"/>
      <c r="B44" s="413"/>
      <c r="C44" s="413"/>
      <c r="D44" s="413"/>
      <c r="E44" s="413"/>
      <c r="F44" s="413"/>
      <c r="G44" s="413"/>
      <c r="H44" s="413"/>
      <c r="I44" s="413"/>
      <c r="J44" s="413"/>
      <c r="K44" s="413"/>
      <c r="L44" s="413"/>
      <c r="M44" s="413"/>
      <c r="N44" s="413"/>
      <c r="O44" s="413"/>
      <c r="P44" s="413"/>
      <c r="Q44" s="413"/>
      <c r="R44" s="413"/>
    </row>
    <row r="45" spans="1:18" ht="21" hidden="1" customHeight="1" x14ac:dyDescent="0.25">
      <c r="A45" s="413"/>
      <c r="B45" s="413"/>
      <c r="C45" s="413"/>
      <c r="D45" s="413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  <c r="Q45" s="413"/>
      <c r="R45" s="413"/>
    </row>
    <row r="46" spans="1:18" ht="21" hidden="1" customHeight="1" x14ac:dyDescent="0.25">
      <c r="A46" s="413"/>
      <c r="B46" s="413"/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  <c r="Q46" s="413"/>
      <c r="R46" s="413"/>
    </row>
    <row r="47" spans="1:18" ht="21" hidden="1" customHeight="1" x14ac:dyDescent="0.25"/>
    <row r="48" spans="1:18" ht="21" hidden="1" customHeight="1" x14ac:dyDescent="0.25"/>
    <row r="49" ht="21" hidden="1" customHeight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t="20.25" hidden="1" customHeight="1" x14ac:dyDescent="0.25"/>
    <row r="61" ht="20.25" hidden="1" customHeight="1" x14ac:dyDescent="0.25"/>
    <row r="62" ht="25.5" hidden="1" customHeight="1" x14ac:dyDescent="0.25"/>
    <row r="63" ht="25.5" hidden="1" customHeight="1" x14ac:dyDescent="0.25"/>
    <row r="64" hidden="1" x14ac:dyDescent="0.25"/>
  </sheetData>
  <mergeCells count="122">
    <mergeCell ref="A41:R41"/>
    <mergeCell ref="A42:Q46"/>
    <mergeCell ref="R42:R46"/>
    <mergeCell ref="B38:E38"/>
    <mergeCell ref="F38:L38"/>
    <mergeCell ref="M38:P38"/>
    <mergeCell ref="Q38:R38"/>
    <mergeCell ref="A39:R39"/>
    <mergeCell ref="A40:B40"/>
    <mergeCell ref="C40:Q40"/>
    <mergeCell ref="B36:E36"/>
    <mergeCell ref="F36:L36"/>
    <mergeCell ref="M36:P36"/>
    <mergeCell ref="Q36:R36"/>
    <mergeCell ref="B37:E37"/>
    <mergeCell ref="F37:L37"/>
    <mergeCell ref="M37:P37"/>
    <mergeCell ref="Q37:R37"/>
    <mergeCell ref="B34:E34"/>
    <mergeCell ref="F34:L34"/>
    <mergeCell ref="M34:P34"/>
    <mergeCell ref="Q34:R34"/>
    <mergeCell ref="B35:E35"/>
    <mergeCell ref="F35:L35"/>
    <mergeCell ref="M35:P35"/>
    <mergeCell ref="Q35:R35"/>
    <mergeCell ref="B32:E32"/>
    <mergeCell ref="F32:L32"/>
    <mergeCell ref="M32:P32"/>
    <mergeCell ref="Q32:R32"/>
    <mergeCell ref="B33:E33"/>
    <mergeCell ref="F33:L33"/>
    <mergeCell ref="M33:P33"/>
    <mergeCell ref="Q33:R33"/>
    <mergeCell ref="B30:E30"/>
    <mergeCell ref="F30:L30"/>
    <mergeCell ref="M30:P30"/>
    <mergeCell ref="Q30:R30"/>
    <mergeCell ref="B31:E31"/>
    <mergeCell ref="F31:L31"/>
    <mergeCell ref="M31:P31"/>
    <mergeCell ref="Q31:R31"/>
    <mergeCell ref="B28:E28"/>
    <mergeCell ref="F28:L28"/>
    <mergeCell ref="M28:P28"/>
    <mergeCell ref="Q28:R28"/>
    <mergeCell ref="B29:E29"/>
    <mergeCell ref="F29:L29"/>
    <mergeCell ref="M29:P29"/>
    <mergeCell ref="Q29:R29"/>
    <mergeCell ref="B26:E26"/>
    <mergeCell ref="F26:L26"/>
    <mergeCell ref="M26:P26"/>
    <mergeCell ref="Q26:R26"/>
    <mergeCell ref="B27:E27"/>
    <mergeCell ref="F27:L27"/>
    <mergeCell ref="M27:P27"/>
    <mergeCell ref="Q27:R27"/>
    <mergeCell ref="B24:E24"/>
    <mergeCell ref="F24:L24"/>
    <mergeCell ref="M24:P24"/>
    <mergeCell ref="Q24:R24"/>
    <mergeCell ref="B25:E25"/>
    <mergeCell ref="F25:L25"/>
    <mergeCell ref="M25:P25"/>
    <mergeCell ref="Q25:R25"/>
    <mergeCell ref="B22:E22"/>
    <mergeCell ref="F22:L22"/>
    <mergeCell ref="M22:P22"/>
    <mergeCell ref="Q22:R22"/>
    <mergeCell ref="B23:E23"/>
    <mergeCell ref="F23:L23"/>
    <mergeCell ref="M23:P23"/>
    <mergeCell ref="Q23:R23"/>
    <mergeCell ref="B20:E20"/>
    <mergeCell ref="F20:L20"/>
    <mergeCell ref="M20:P20"/>
    <mergeCell ref="Q20:R20"/>
    <mergeCell ref="B21:E21"/>
    <mergeCell ref="F21:L21"/>
    <mergeCell ref="M21:P21"/>
    <mergeCell ref="Q21:R21"/>
    <mergeCell ref="B18:E18"/>
    <mergeCell ref="F18:L18"/>
    <mergeCell ref="M18:P18"/>
    <mergeCell ref="Q18:R18"/>
    <mergeCell ref="B19:E19"/>
    <mergeCell ref="F19:L19"/>
    <mergeCell ref="M19:P19"/>
    <mergeCell ref="Q19:R19"/>
    <mergeCell ref="B17:E17"/>
    <mergeCell ref="F17:L17"/>
    <mergeCell ref="M17:P17"/>
    <mergeCell ref="Q17:R17"/>
    <mergeCell ref="B14:E14"/>
    <mergeCell ref="F14:L14"/>
    <mergeCell ref="M14:P14"/>
    <mergeCell ref="Q14:R14"/>
    <mergeCell ref="B15:E15"/>
    <mergeCell ref="F15:L15"/>
    <mergeCell ref="M15:P15"/>
    <mergeCell ref="Q15:R15"/>
    <mergeCell ref="A11:R11"/>
    <mergeCell ref="A12:A13"/>
    <mergeCell ref="B12:E13"/>
    <mergeCell ref="F12:R12"/>
    <mergeCell ref="F13:L13"/>
    <mergeCell ref="M13:P13"/>
    <mergeCell ref="Q13:R13"/>
    <mergeCell ref="B16:E16"/>
    <mergeCell ref="F16:L16"/>
    <mergeCell ref="M16:P16"/>
    <mergeCell ref="Q16:R16"/>
    <mergeCell ref="E2:N7"/>
    <mergeCell ref="O3:R5"/>
    <mergeCell ref="O6:R7"/>
    <mergeCell ref="A8:D8"/>
    <mergeCell ref="F8:R8"/>
    <mergeCell ref="A9:L9"/>
    <mergeCell ref="M9:R9"/>
    <mergeCell ref="A10:L10"/>
    <mergeCell ref="M10:R10"/>
  </mergeCells>
  <printOptions horizontalCentered="1"/>
  <pageMargins left="0.25" right="0.25" top="0.25" bottom="0.25" header="0.3" footer="0.3"/>
  <pageSetup scale="70" orientation="portrait" horizontalDpi="1200" verticalDpi="1200" r:id="rId1"/>
  <rowBreaks count="1" manualBreakCount="1">
    <brk id="4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Missouri Cover</vt:lpstr>
      <vt:lpstr>Company_Name</vt:lpstr>
      <vt:lpstr>Schedule 1</vt:lpstr>
      <vt:lpstr>Schedule 2</vt:lpstr>
      <vt:lpstr>Schedule 3TE</vt:lpstr>
      <vt:lpstr>Schedule 5</vt:lpstr>
      <vt:lpstr>Schedule 6TE</vt:lpstr>
      <vt:lpstr>Schedule 7</vt:lpstr>
      <vt:lpstr>Schedule 8</vt:lpstr>
      <vt:lpstr>Schedule 9</vt:lpstr>
      <vt:lpstr>Schedule 10</vt:lpstr>
      <vt:lpstr>Schedule 18TE</vt:lpstr>
      <vt:lpstr>137.122 Schedule</vt:lpstr>
      <vt:lpstr>'137.122 Schedule'!Print_Area</vt:lpstr>
      <vt:lpstr>'Schedule 1'!Print_Area</vt:lpstr>
      <vt:lpstr>'Schedule 10'!Print_Area</vt:lpstr>
      <vt:lpstr>'Schedule 18TE'!Print_Area</vt:lpstr>
      <vt:lpstr>'Schedule 2'!Print_Area</vt:lpstr>
      <vt:lpstr>'Schedule 3TE'!Print_Area</vt:lpstr>
      <vt:lpstr>'Schedule 5'!Print_Area</vt:lpstr>
      <vt:lpstr>'Schedule 6TE'!Print_Area</vt:lpstr>
      <vt:lpstr>'Schedule 7'!Print_Area</vt:lpstr>
      <vt:lpstr>'Schedule 8'!Print_Area</vt:lpstr>
      <vt:lpstr>'Schedule 9'!Print_Area</vt:lpstr>
    </vt:vector>
  </TitlesOfParts>
  <Company>Office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schadr</dc:creator>
  <cp:lastModifiedBy>Chari, Peter</cp:lastModifiedBy>
  <cp:lastPrinted>2020-01-10T17:02:21Z</cp:lastPrinted>
  <dcterms:created xsi:type="dcterms:W3CDTF">2010-01-21T17:43:26Z</dcterms:created>
  <dcterms:modified xsi:type="dcterms:W3CDTF">2025-10-14T14:29:23Z</dcterms:modified>
</cp:coreProperties>
</file>