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F6C6472D-8647-451A-BC2F-8C52E0C47F7A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Missouri Cover" sheetId="37" r:id="rId1"/>
    <sheet name="Company_Name" sheetId="38" state="hidden" r:id="rId2"/>
    <sheet name="Schedule 1" sheetId="36" r:id="rId3"/>
    <sheet name="Schedule 2" sheetId="4" r:id="rId4"/>
    <sheet name="Schedule 3TE" sheetId="5" r:id="rId5"/>
    <sheet name="Schedule 5" sheetId="6" r:id="rId6"/>
    <sheet name="Schedule 6TE" sheetId="23" r:id="rId7"/>
    <sheet name="Schedule 7" sheetId="9" r:id="rId8"/>
    <sheet name="Schedule 8" sheetId="29" r:id="rId9"/>
    <sheet name="Schedule 9" sheetId="33" r:id="rId10"/>
    <sheet name="Schedule 10" sheetId="34" r:id="rId11"/>
    <sheet name="Schedule 18TE" sheetId="40" r:id="rId12"/>
    <sheet name="137.122 Schedule" sheetId="41" state="hidden" r:id="rId13"/>
  </sheets>
  <externalReferences>
    <externalReference r:id="rId14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12">'137.122 Schedule'!$A$1:$J$22</definedName>
    <definedName name="_xlnm.Print_Area" localSheetId="2">'Schedule 1'!$A$1:$R$45</definedName>
    <definedName name="_xlnm.Print_Area" localSheetId="10">'Schedule 10'!$A$1:$AA$27</definedName>
    <definedName name="_xlnm.Print_Area" localSheetId="11">'Schedule 18TE'!$A$1:$S$132</definedName>
    <definedName name="_xlnm.Print_Area" localSheetId="3">'Schedule 2'!$A$1:$R$39</definedName>
    <definedName name="_xlnm.Print_Area" localSheetId="4">'Schedule 3TE'!$A$1:$R$62</definedName>
    <definedName name="_xlnm.Print_Area" localSheetId="5">'Schedule 5'!$A$1:$R$37</definedName>
    <definedName name="_xlnm.Print_Area" localSheetId="6">'Schedule 6TE'!$A$1:$R$79</definedName>
    <definedName name="_xlnm.Print_Area" localSheetId="7">'Schedule 7'!$A$1:$R$40</definedName>
    <definedName name="_xlnm.Print_Area" localSheetId="8">'Schedule 8'!$A$1:$R$40</definedName>
    <definedName name="_xlnm.Print_Area" localSheetId="9">'Schedule 9'!$A$1:$AA$29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40" l="1"/>
  <c r="A132" i="40"/>
  <c r="Q54" i="5" l="1"/>
  <c r="Q46" i="5"/>
  <c r="M46" i="5"/>
  <c r="M52" i="5" s="1"/>
  <c r="M54" i="5" s="1"/>
  <c r="Q59" i="5" l="1"/>
  <c r="M59" i="5"/>
  <c r="A10" i="36" l="1"/>
  <c r="AM38" i="37" l="1"/>
  <c r="A10" i="40" l="1"/>
  <c r="A105" i="40" s="1"/>
  <c r="N130" i="40"/>
  <c r="N129" i="40"/>
  <c r="R128" i="40"/>
  <c r="S128" i="40" s="1"/>
  <c r="R127" i="40"/>
  <c r="S127" i="40" s="1"/>
  <c r="R126" i="40"/>
  <c r="S126" i="40" s="1"/>
  <c r="R125" i="40"/>
  <c r="S125" i="40" s="1"/>
  <c r="R124" i="40"/>
  <c r="S124" i="40" s="1"/>
  <c r="R123" i="40"/>
  <c r="S123" i="40" s="1"/>
  <c r="R122" i="40"/>
  <c r="S122" i="40" s="1"/>
  <c r="R121" i="40"/>
  <c r="S121" i="40" s="1"/>
  <c r="R120" i="40"/>
  <c r="S120" i="40" s="1"/>
  <c r="R119" i="40"/>
  <c r="S119" i="40" s="1"/>
  <c r="R118" i="40"/>
  <c r="S118" i="40" s="1"/>
  <c r="R117" i="40"/>
  <c r="S117" i="40" s="1"/>
  <c r="R116" i="40"/>
  <c r="S116" i="40" s="1"/>
  <c r="R115" i="40"/>
  <c r="S115" i="40" s="1"/>
  <c r="R114" i="40"/>
  <c r="S114" i="40" s="1"/>
  <c r="R113" i="40"/>
  <c r="S113" i="40" s="1"/>
  <c r="R112" i="40"/>
  <c r="S112" i="40" s="1"/>
  <c r="R111" i="40"/>
  <c r="S111" i="40" s="1"/>
  <c r="R110" i="40"/>
  <c r="S110" i="40" s="1"/>
  <c r="R109" i="40"/>
  <c r="S109" i="40" s="1"/>
  <c r="N93" i="40"/>
  <c r="N94" i="40" s="1"/>
  <c r="H22" i="40" s="1"/>
  <c r="R92" i="40"/>
  <c r="S92" i="40" s="1"/>
  <c r="R91" i="40"/>
  <c r="S91" i="40" s="1"/>
  <c r="R90" i="40"/>
  <c r="S90" i="40" s="1"/>
  <c r="R89" i="40"/>
  <c r="S89" i="40" s="1"/>
  <c r="R88" i="40"/>
  <c r="S88" i="40" s="1"/>
  <c r="R87" i="40"/>
  <c r="S87" i="40" s="1"/>
  <c r="R86" i="40"/>
  <c r="S86" i="40" s="1"/>
  <c r="R85" i="40"/>
  <c r="S85" i="40" s="1"/>
  <c r="R84" i="40"/>
  <c r="S84" i="40" s="1"/>
  <c r="R83" i="40"/>
  <c r="S83" i="40" s="1"/>
  <c r="R82" i="40"/>
  <c r="S82" i="40" s="1"/>
  <c r="R81" i="40"/>
  <c r="S81" i="40" s="1"/>
  <c r="R80" i="40"/>
  <c r="S80" i="40" s="1"/>
  <c r="R79" i="40"/>
  <c r="S79" i="40" s="1"/>
  <c r="R78" i="40"/>
  <c r="S78" i="40" s="1"/>
  <c r="R77" i="40"/>
  <c r="S77" i="40" s="1"/>
  <c r="R76" i="40"/>
  <c r="S76" i="40" s="1"/>
  <c r="R75" i="40"/>
  <c r="S75" i="40" s="1"/>
  <c r="R74" i="40"/>
  <c r="S74" i="40" s="1"/>
  <c r="R73" i="40"/>
  <c r="S73" i="40" s="1"/>
  <c r="R48" i="40"/>
  <c r="O48" i="40"/>
  <c r="N48" i="40"/>
  <c r="J48" i="40"/>
  <c r="G48" i="40"/>
  <c r="E48" i="40"/>
  <c r="R47" i="40"/>
  <c r="O47" i="40"/>
  <c r="N47" i="40"/>
  <c r="J47" i="40"/>
  <c r="G47" i="40"/>
  <c r="E47" i="40"/>
  <c r="R46" i="40"/>
  <c r="O46" i="40"/>
  <c r="N46" i="40"/>
  <c r="J46" i="40"/>
  <c r="G46" i="40"/>
  <c r="E46" i="40"/>
  <c r="R45" i="40"/>
  <c r="O45" i="40"/>
  <c r="N45" i="40"/>
  <c r="J45" i="40"/>
  <c r="G45" i="40"/>
  <c r="E45" i="40"/>
  <c r="R44" i="40"/>
  <c r="O44" i="40"/>
  <c r="N44" i="40"/>
  <c r="J44" i="40"/>
  <c r="G44" i="40"/>
  <c r="E44" i="40"/>
  <c r="R43" i="40"/>
  <c r="O43" i="40"/>
  <c r="N43" i="40"/>
  <c r="J43" i="40"/>
  <c r="G43" i="40"/>
  <c r="E43" i="40"/>
  <c r="R42" i="40"/>
  <c r="O42" i="40"/>
  <c r="N42" i="40"/>
  <c r="J42" i="40"/>
  <c r="G42" i="40"/>
  <c r="E42" i="40"/>
  <c r="R41" i="40"/>
  <c r="O41" i="40"/>
  <c r="N41" i="40"/>
  <c r="J41" i="40"/>
  <c r="G41" i="40"/>
  <c r="E41" i="40"/>
  <c r="R40" i="40"/>
  <c r="O40" i="40"/>
  <c r="N40" i="40"/>
  <c r="J40" i="40"/>
  <c r="G40" i="40"/>
  <c r="E40" i="40"/>
  <c r="R39" i="40"/>
  <c r="O39" i="40"/>
  <c r="N39" i="40"/>
  <c r="J39" i="40"/>
  <c r="G39" i="40"/>
  <c r="E39" i="40"/>
  <c r="R38" i="40"/>
  <c r="O38" i="40"/>
  <c r="N38" i="40"/>
  <c r="J38" i="40"/>
  <c r="G38" i="40"/>
  <c r="E38" i="40"/>
  <c r="R37" i="40"/>
  <c r="O37" i="40"/>
  <c r="N37" i="40"/>
  <c r="J37" i="40"/>
  <c r="G37" i="40"/>
  <c r="E37" i="40"/>
  <c r="R36" i="40"/>
  <c r="O36" i="40"/>
  <c r="N36" i="40"/>
  <c r="J36" i="40"/>
  <c r="G36" i="40"/>
  <c r="E36" i="40"/>
  <c r="R35" i="40"/>
  <c r="O35" i="40"/>
  <c r="N35" i="40"/>
  <c r="J35" i="40"/>
  <c r="G35" i="40"/>
  <c r="E35" i="40"/>
  <c r="R34" i="40"/>
  <c r="O34" i="40"/>
  <c r="N34" i="40"/>
  <c r="J34" i="40"/>
  <c r="G34" i="40"/>
  <c r="E34" i="40"/>
  <c r="R33" i="40"/>
  <c r="O33" i="40"/>
  <c r="N33" i="40"/>
  <c r="J33" i="40"/>
  <c r="G33" i="40"/>
  <c r="E33" i="40"/>
  <c r="R32" i="40"/>
  <c r="O32" i="40"/>
  <c r="N32" i="40"/>
  <c r="J32" i="40"/>
  <c r="G32" i="40"/>
  <c r="E32" i="40"/>
  <c r="H23" i="40"/>
  <c r="R18" i="40"/>
  <c r="A69" i="40" l="1"/>
  <c r="S129" i="40"/>
  <c r="S130" i="40" s="1"/>
  <c r="N23" i="40" s="1"/>
  <c r="R23" i="40" s="1"/>
  <c r="S93" i="40"/>
  <c r="S94" i="40" s="1"/>
  <c r="N22" i="40" s="1"/>
  <c r="R22" i="40" s="1"/>
  <c r="A10" i="4" l="1"/>
  <c r="A10" i="5" s="1"/>
  <c r="N10" i="40"/>
  <c r="N105" i="40" l="1"/>
  <c r="N69" i="40"/>
  <c r="M10" i="36"/>
  <c r="M10" i="4"/>
  <c r="E8" i="34" l="1"/>
  <c r="E8" i="33"/>
  <c r="E8" i="4"/>
  <c r="E8" i="40" s="1"/>
  <c r="E8" i="36"/>
  <c r="E103" i="40" l="1"/>
  <c r="E67" i="40"/>
  <c r="AX43" i="37"/>
  <c r="A21" i="41" l="1"/>
  <c r="A14" i="41"/>
  <c r="A19" i="41"/>
  <c r="A16" i="41"/>
  <c r="A9" i="41"/>
  <c r="A7" i="41"/>
  <c r="A18" i="41"/>
  <c r="A20" i="41"/>
  <c r="A13" i="41"/>
  <c r="A8" i="41"/>
  <c r="A10" i="41"/>
  <c r="A17" i="41"/>
  <c r="A15" i="41"/>
  <c r="C2" i="41"/>
  <c r="A11" i="41"/>
  <c r="A6" i="41"/>
  <c r="A12" i="41"/>
  <c r="R33" i="36"/>
  <c r="A10" i="34" l="1"/>
  <c r="P10" i="34"/>
  <c r="P10" i="33"/>
  <c r="A10" i="33"/>
  <c r="M77" i="23" l="1"/>
  <c r="Q76" i="23"/>
  <c r="Q75" i="23"/>
  <c r="Q70" i="23"/>
  <c r="Q77" i="23" l="1"/>
  <c r="A10" i="29"/>
  <c r="M10" i="29"/>
  <c r="E8" i="29"/>
  <c r="M10" i="9"/>
  <c r="A10" i="9"/>
  <c r="E8" i="9"/>
  <c r="E46" i="23"/>
  <c r="M10" i="23"/>
  <c r="M48" i="23" s="1"/>
  <c r="A10" i="23"/>
  <c r="A48" i="23" s="1"/>
  <c r="E8" i="23"/>
  <c r="M10" i="6"/>
  <c r="A10" i="6"/>
  <c r="E8" i="6"/>
  <c r="M10" i="5"/>
  <c r="M42" i="5" s="1"/>
  <c r="A42" i="5"/>
  <c r="E40" i="5"/>
  <c r="E8" i="5"/>
  <c r="M63" i="23" l="1"/>
  <c r="M70" i="23" s="1"/>
  <c r="M71" i="23" s="1"/>
  <c r="R35" i="6"/>
  <c r="Q35" i="6"/>
  <c r="F35" i="6"/>
  <c r="E35" i="6"/>
  <c r="R23" i="6"/>
  <c r="Q23" i="6"/>
  <c r="F23" i="6"/>
  <c r="E23" i="6"/>
  <c r="Q63" i="23" l="1"/>
  <c r="Q71" i="23" s="1"/>
  <c r="Q72" i="23" s="1"/>
  <c r="M72" i="23" l="1"/>
</calcChain>
</file>

<file path=xl/sharedStrings.xml><?xml version="1.0" encoding="utf-8"?>
<sst xmlns="http://schemas.openxmlformats.org/spreadsheetml/2006/main" count="538" uniqueCount="281">
  <si>
    <t>Account Number:</t>
  </si>
  <si>
    <t>Company Name:</t>
  </si>
  <si>
    <t>Taxation by States</t>
  </si>
  <si>
    <t>LINE
 NO.</t>
  </si>
  <si>
    <t>STATE</t>
  </si>
  <si>
    <t>ALLOCATION FACTOR USED BY STATE</t>
  </si>
  <si>
    <t>State Allocation Factors</t>
  </si>
  <si>
    <t>YEAR</t>
  </si>
  <si>
    <t>GROSS PLANT IN SERVICE</t>
  </si>
  <si>
    <t>ALLOCATED TO MISSOURI</t>
  </si>
  <si>
    <t>OPERATING REVENUE</t>
  </si>
  <si>
    <t>NET OPERATING INCOME</t>
  </si>
  <si>
    <t>ACCOUNT NAME</t>
  </si>
  <si>
    <t>ACCOUNT NUMBER</t>
  </si>
  <si>
    <t>SYSTEM</t>
  </si>
  <si>
    <t>MISSOURI</t>
  </si>
  <si>
    <t>1.  Plant in Service Less CWIP</t>
  </si>
  <si>
    <t>2.  Construction Work in Progress (CWIP)</t>
  </si>
  <si>
    <t>a.  Betterment</t>
  </si>
  <si>
    <t>b.  Maintenance</t>
  </si>
  <si>
    <t>Leased Equipment</t>
  </si>
  <si>
    <t>OWNER</t>
  </si>
  <si>
    <t>TOTAL ANNUAL RENT</t>
  </si>
  <si>
    <t>NUMBER OF UNITS</t>
  </si>
  <si>
    <t>TYPE OF UNIT</t>
  </si>
  <si>
    <t>LEASE DATE
 START</t>
  </si>
  <si>
    <t>LEASE DATE
 STOP</t>
  </si>
  <si>
    <t>ORIGINAL
 COST</t>
  </si>
  <si>
    <t>Total:</t>
  </si>
  <si>
    <t>LESSEE</t>
  </si>
  <si>
    <t>Real and Personal Allocations</t>
  </si>
  <si>
    <t>LINE NO.</t>
  </si>
  <si>
    <t>ACCOUNT NO.</t>
  </si>
  <si>
    <t>ACCOUNT</t>
  </si>
  <si>
    <t>ACCOUNT 
CLASSIFICATION</t>
  </si>
  <si>
    <t>GROSS ORIGINAL COST</t>
  </si>
  <si>
    <t>REAL</t>
  </si>
  <si>
    <t>PERSONAL</t>
  </si>
  <si>
    <t>N/A</t>
  </si>
  <si>
    <t>Real</t>
  </si>
  <si>
    <t>Personal</t>
  </si>
  <si>
    <t>Materials and Supplies</t>
  </si>
  <si>
    <t>Balance Sheet</t>
  </si>
  <si>
    <t>ACCOUNT TITLE</t>
  </si>
  <si>
    <t>ACCOUNTING YEAR ENDING DECEMBER 31, [YEAR]</t>
  </si>
  <si>
    <t>Income Statement</t>
  </si>
  <si>
    <t>Capital Stock</t>
  </si>
  <si>
    <t>Total Number of Shares as of December 31</t>
  </si>
  <si>
    <t>CAPITAL STOCK</t>
  </si>
  <si>
    <t>PAR VALUE</t>
  </si>
  <si>
    <t>EARNINGS
 PER SHARE</t>
  </si>
  <si>
    <t>AUTHORIZED</t>
  </si>
  <si>
    <t>OUTSTANDING</t>
  </si>
  <si>
    <t>TREASURY</t>
  </si>
  <si>
    <t>NET</t>
  </si>
  <si>
    <t>AVERAGE MONTHLY
 HIGH-LOW PRICE
JANUARY-DECEMBER</t>
  </si>
  <si>
    <t>TOTAL SECURITIES
 @ MARKET PRICES</t>
  </si>
  <si>
    <t>Parent / Holding Capital Stock Summary</t>
  </si>
  <si>
    <t>ANNUAL INTEREST</t>
  </si>
  <si>
    <t>DATE OF MATURITY</t>
  </si>
  <si>
    <t>DATE OF ISSUE</t>
  </si>
  <si>
    <t>TOTAL AMOUNT HELD BY INVESTORS</t>
  </si>
  <si>
    <t>TOTAL AMOUNT OUTSTANDING</t>
  </si>
  <si>
    <t>INTEREST
RATE</t>
  </si>
  <si>
    <t>BOND RATINGS</t>
  </si>
  <si>
    <t>DISCOUNT RATE</t>
  </si>
  <si>
    <t>LONG TERM DEBT</t>
  </si>
  <si>
    <t>Parent / Holding Company Long Term Debt Summary</t>
  </si>
  <si>
    <t>Subsidiary Company Long Term Debt Summary</t>
  </si>
  <si>
    <t>Long Term Debt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</si>
  <si>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</si>
  <si>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</si>
  <si>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</si>
  <si>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</si>
  <si>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</si>
  <si>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</si>
  <si>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</si>
  <si>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</si>
  <si>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</si>
  <si>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</si>
  <si>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</si>
  <si>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</si>
  <si>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</si>
  <si>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</si>
  <si>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</si>
  <si>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</si>
  <si>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</si>
  <si>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</si>
  <si>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</si>
  <si>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</si>
  <si>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</si>
  <si>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</si>
  <si>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</si>
  <si>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</si>
  <si>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</si>
  <si>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Subsidiary Capital Stock Summary</t>
  </si>
  <si>
    <t xml:space="preserve">
</t>
  </si>
  <si>
    <t>Tax Year:</t>
  </si>
  <si>
    <t>State Tax Commission of Missouri
PO BOX 146
Jefferson City, MO 65102-0146
573-751-2414 (option 3)   https://stc.mo.gov
email: OriginalAssessment@stc.mo.gov</t>
  </si>
  <si>
    <t>Schedule 2.xlsx</t>
  </si>
  <si>
    <t xml:space="preserve">Schedule 2 </t>
  </si>
  <si>
    <t>Schedule 5</t>
  </si>
  <si>
    <t>DEPRECIATED
COST</t>
  </si>
  <si>
    <t>TOTAL:</t>
  </si>
  <si>
    <t>Schedule 5.xlsx</t>
  </si>
  <si>
    <t>Real/Personal</t>
  </si>
  <si>
    <t>Schedule 7</t>
  </si>
  <si>
    <t>Schedule 7.xlsx</t>
  </si>
  <si>
    <t>Schedule 8</t>
  </si>
  <si>
    <t>Schedule 8.xlsx</t>
  </si>
  <si>
    <t>Schedule 10.xlsx</t>
  </si>
  <si>
    <t>DISCOUNT
RATE</t>
  </si>
  <si>
    <t>Schedule 9.xlsx</t>
  </si>
  <si>
    <t xml:space="preserve">Schedule 9 </t>
  </si>
  <si>
    <t xml:space="preserve">Schedule 10 </t>
  </si>
  <si>
    <t>Schedule 3TE
(Page 1 of 2)</t>
  </si>
  <si>
    <t>Schedule 3TE
(Page 2 of 2)</t>
  </si>
  <si>
    <t xml:space="preserve">Schedule 3TE.xlsx
Page 2 of 2
</t>
  </si>
  <si>
    <r>
      <rPr>
        <sz val="9"/>
        <rFont val="Arial"/>
        <family val="2"/>
      </rPr>
      <t>Schedule 3TE.xlsx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</si>
  <si>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t>Aerial Cable</t>
  </si>
  <si>
    <t>Underground Cable</t>
  </si>
  <si>
    <t>Buried Cable</t>
  </si>
  <si>
    <t>Submarine Cable</t>
  </si>
  <si>
    <t>Deep Sea Cable</t>
  </si>
  <si>
    <t>Intrabuilding Network Cable</t>
  </si>
  <si>
    <t>Aerial Wire</t>
  </si>
  <si>
    <t>Conduit Systems</t>
  </si>
  <si>
    <t>Amortizable Tangible Assets</t>
  </si>
  <si>
    <t>Capital Leases</t>
  </si>
  <si>
    <t>Leasehold Improvements</t>
  </si>
  <si>
    <t>Subtotal (Lines 2-35, Inclusive):</t>
  </si>
  <si>
    <t>Intangibles</t>
  </si>
  <si>
    <t>Property Held for Future Use</t>
  </si>
  <si>
    <t>Plant Under Construction-Betterment</t>
  </si>
  <si>
    <t>Plant Under Construction-Maintenance</t>
  </si>
  <si>
    <t>Plant Adjustment</t>
  </si>
  <si>
    <t xml:space="preserve">Subtotal (Lines 37-42, Inclusive): </t>
  </si>
  <si>
    <t xml:space="preserve">Plant Total: </t>
  </si>
  <si>
    <t xml:space="preserve">Allocation (%): </t>
  </si>
  <si>
    <t>Real and Personal Ratio (Poles)</t>
  </si>
  <si>
    <t xml:space="preserve">Number of Poles - Owned:     </t>
  </si>
  <si>
    <t xml:space="preserve">Used - But Not Owned:  </t>
  </si>
  <si>
    <r>
      <rPr>
        <sz val="9"/>
        <rFont val="Arial"/>
        <family val="2"/>
      </rPr>
      <t>Schedule 6TE.xlsx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</si>
  <si>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r>
      <rPr>
        <sz val="9"/>
        <rFont val="Arial"/>
        <family val="2"/>
      </rPr>
      <t>Schedule 6TE.xlsx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2 of 2</t>
    </r>
  </si>
  <si>
    <t>Schedule 6TE
(Page 1 of 2)</t>
  </si>
  <si>
    <t>Schedule 6TE
(Page 2 of 2)</t>
  </si>
  <si>
    <t>1.  TELECOMMUNICATIONS PLANT</t>
  </si>
  <si>
    <t>Land</t>
  </si>
  <si>
    <t>Motor Vehicles</t>
  </si>
  <si>
    <t>Aircraft</t>
  </si>
  <si>
    <t>Special Purpose Vehicles</t>
  </si>
  <si>
    <t>Garage Work Equipment</t>
  </si>
  <si>
    <t>Other Work Equipment</t>
  </si>
  <si>
    <t>Buildings</t>
  </si>
  <si>
    <t>Furniture</t>
  </si>
  <si>
    <t>Office Equipment</t>
  </si>
  <si>
    <t>Office Support Equipment</t>
  </si>
  <si>
    <t>Company Communications Equipment</t>
  </si>
  <si>
    <t>General Purpose Computers</t>
  </si>
  <si>
    <t>Central Office Equipment-Switching</t>
  </si>
  <si>
    <t>Operator Systems</t>
  </si>
  <si>
    <t>Central Office Equipment-Transmission</t>
  </si>
  <si>
    <t>Information Origination/Termination</t>
  </si>
  <si>
    <t>Station Apparatus</t>
  </si>
  <si>
    <t>Customer Premise Wiring</t>
  </si>
  <si>
    <t>Large Private Terminal Equipment</t>
  </si>
  <si>
    <t>Public Telephone Terminal Equipment</t>
  </si>
  <si>
    <t>Other Terminal Equipment</t>
  </si>
  <si>
    <t>Cable and Wire Facilities</t>
  </si>
  <si>
    <t>Poles</t>
  </si>
  <si>
    <t>MARKET VALUE USED BY STATES NOT USING UNIT RULE</t>
  </si>
  <si>
    <t>(Note:  Attach a copy of the general ledger for these accounts)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</si>
  <si>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</si>
  <si>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</si>
  <si>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</si>
  <si>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</si>
  <si>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</si>
  <si>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</si>
  <si>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</si>
  <si>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</si>
  <si>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</si>
  <si>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</si>
  <si>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</si>
  <si>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</si>
  <si>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</si>
  <si>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</si>
  <si>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</si>
  <si>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</si>
  <si>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</si>
  <si>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</si>
  <si>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</si>
  <si>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</si>
  <si>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</si>
  <si>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</si>
  <si>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</si>
  <si>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</si>
  <si>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</si>
  <si>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</si>
  <si>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</si>
  <si>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</si>
  <si>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</si>
  <si>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</si>
  <si>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</si>
  <si>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</si>
  <si>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</si>
  <si>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</si>
  <si>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 xml:space="preserve">MARKET UNIT VALUE FOR TAXATION </t>
  </si>
  <si>
    <t>TAX YEAR</t>
  </si>
  <si>
    <t>Company Account Number:</t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</si>
  <si>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</si>
  <si>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</si>
  <si>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Time Warner Cable Business, LLC</t>
  </si>
  <si>
    <t>ANNUAL DEPRECIATION</t>
  </si>
  <si>
    <t>Schedule 18TE
(Page 1 of 3)</t>
  </si>
  <si>
    <t>Allocation of Total Missouri Land and Buildings to Total Missouri Plant</t>
  </si>
  <si>
    <t>Line
No.</t>
  </si>
  <si>
    <t>Original Cost</t>
  </si>
  <si>
    <t>Total Missouri Land and Buildings:</t>
  </si>
  <si>
    <t>Total Missouri Plant:</t>
  </si>
  <si>
    <t>Allocation (%):</t>
  </si>
  <si>
    <t>Market Value</t>
  </si>
  <si>
    <t>Assessed Value</t>
  </si>
  <si>
    <t>Section 137.122, RSMo Depreciation Schedule</t>
  </si>
  <si>
    <t>Year</t>
  </si>
  <si>
    <t>3 Year %</t>
  </si>
  <si>
    <t>5 Year %</t>
  </si>
  <si>
    <t>7 Year %</t>
  </si>
  <si>
    <t>10 Year %</t>
  </si>
  <si>
    <t>15 Year %</t>
  </si>
  <si>
    <t>20 Year %</t>
  </si>
  <si>
    <t>17 +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</si>
  <si>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1 of 3</t>
    </r>
  </si>
  <si>
    <t>Schedule 18TE
(Page 2 of 3)</t>
  </si>
  <si>
    <t>Description of
Assets Included</t>
  </si>
  <si>
    <t>Asset
Class</t>
  </si>
  <si>
    <t>Year
Acquired</t>
  </si>
  <si>
    <t>Original
Cost</t>
  </si>
  <si>
    <t>Recovery
Period
in Years</t>
  </si>
  <si>
    <t>Depreciation
Factor</t>
  </si>
  <si>
    <t>Market
Value</t>
  </si>
  <si>
    <t>Total Sheet</t>
  </si>
  <si>
    <t>Total Sheet 1 through Sheet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</si>
  <si>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2 of 3</t>
    </r>
  </si>
  <si>
    <t>Schedule 18TE
(Page 3 of 3)</t>
  </si>
  <si>
    <r>
      <rPr>
        <sz val="8"/>
        <rFont val="Arial"/>
        <family val="2"/>
      </rPr>
      <t>Schedule 18TE.xlsx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Page 3 of 3</t>
    </r>
  </si>
  <si>
    <t>Recovery
Period</t>
  </si>
  <si>
    <t>Column #</t>
  </si>
  <si>
    <t>All Prior Years</t>
  </si>
  <si>
    <t>Check this box for the "One-Time Election - Property Valuation Option for a Telecommunications Company"</t>
  </si>
  <si>
    <t>Telecommunications Statistics for Missouri Distributable Property</t>
  </si>
  <si>
    <t>Summary of Missouri Property Declared on Standardized Depreciation Schedules</t>
  </si>
  <si>
    <t>Total Missouri Tangible Personal Property:(From Page 3)</t>
  </si>
  <si>
    <t>Missouri Other Real Property</t>
  </si>
  <si>
    <t>Missouri Tangible Personal Property</t>
  </si>
  <si>
    <t>Total Missouri Other Real Property:
(From Page 2)</t>
  </si>
  <si>
    <t>* As defined in section 137.122 (4), RSMo 2016</t>
  </si>
  <si>
    <r>
      <t xml:space="preserve">Original Cost </t>
    </r>
    <r>
      <rPr>
        <b/>
        <vertAlign val="superscript"/>
        <sz val="18"/>
        <color theme="1"/>
        <rFont val="Arial"/>
        <family val="2"/>
      </rPr>
      <t>*</t>
    </r>
  </si>
  <si>
    <t>CAPITALIZED INTANGIBLE COMPUTER SOFTWARE</t>
  </si>
  <si>
    <t>1.  Capitalized Intangible Computer Software</t>
  </si>
  <si>
    <t>2.  Accumulated provision for Amortization: 
Capitalized Intangible Computer Software</t>
  </si>
  <si>
    <t>3.  Net Book Value of Capitalized Intangible Computer Software 
(Line 1 Less Line 2)</t>
  </si>
  <si>
    <t>2210-2215</t>
  </si>
  <si>
    <t>2001</t>
  </si>
  <si>
    <t>2003</t>
  </si>
  <si>
    <t>2004</t>
  </si>
  <si>
    <t>3.  Property Held for Future Use</t>
  </si>
  <si>
    <t>2002</t>
  </si>
  <si>
    <t>4.  Plant Acquisition Adjustment</t>
  </si>
  <si>
    <t>2005</t>
  </si>
  <si>
    <t>5.  Materials &amp; Supplies</t>
  </si>
  <si>
    <t>1220</t>
  </si>
  <si>
    <t>6.  Gross Plant in Service</t>
  </si>
  <si>
    <t>Lines 1 through 5</t>
  </si>
  <si>
    <t>7.  Accumulated Provision for Depreciation, Amortization, and Depletion</t>
  </si>
  <si>
    <t>8.  Net Plant in Service</t>
  </si>
  <si>
    <t>Line 6 Less Line 7</t>
  </si>
  <si>
    <t>NEW COMPANY - TELECOMMUNICATIONS (Cable)</t>
  </si>
  <si>
    <t>1090XXX</t>
  </si>
  <si>
    <t>Fidelity Cablevision, LLC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</si>
  <si>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</si>
  <si>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Contact Matthew Fudge, Manager – Original Assessment Section at 573-526-6403, or OriginalAssessment@stc.mo.gov for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</si>
</sst>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* #,##0.0000_);_(* \(#,##0.0000\);_(* &quot;-&quot;??_);_(@_)"/>
    <numFmt numFmtId="167" formatCode="0.00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sz val="24"/>
      <name val="Times New Roman"/>
      <family val="1"/>
    </font>
    <font>
      <b/>
      <sz val="18"/>
      <name val="Arial"/>
      <family val="2"/>
    </font>
    <font>
      <b/>
      <sz val="16"/>
      <name val="Times New Roman"/>
      <family val="1"/>
    </font>
    <font>
      <b/>
      <sz val="8"/>
      <name val="Times New Roman"/>
      <family val="1"/>
    </font>
    <font>
      <b/>
      <i/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b/>
      <sz val="8"/>
      <color theme="1"/>
      <name val="Arial"/>
      <family val="2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1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i/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4"/>
      <name val="Arial"/>
      <family val="2"/>
    </font>
    <font>
      <b/>
      <sz val="8"/>
      <color theme="1"/>
      <name val="Arial Narrow"/>
      <family val="2"/>
    </font>
    <font>
      <sz val="13.5"/>
      <color theme="1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  <font>
      <b/>
      <i/>
      <sz val="13.5"/>
      <color theme="1"/>
      <name val="Arial"/>
      <family val="2"/>
    </font>
    <font>
      <sz val="16"/>
      <name val="Times New Roman"/>
      <family val="1"/>
    </font>
    <font>
      <i/>
      <sz val="10.5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.5"/>
      <color theme="1"/>
      <name val="Arial"/>
      <family val="2"/>
    </font>
    <font>
      <b/>
      <sz val="11.5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vertAlign val="superscript"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3" fontId="40" fillId="3" borderId="1">
      <alignment horizontal="right" vertical="center" indent="1"/>
    </xf>
    <xf numFmtId="0" fontId="8" fillId="0" borderId="11" applyBorder="0">
      <alignment horizontal="center" vertical="center"/>
    </xf>
    <xf numFmtId="0" fontId="16" fillId="0" borderId="3">
      <alignment horizontal="left" vertical="top" wrapText="1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" fillId="3" borderId="1">
      <alignment horizontal="lef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1">
      <alignment horizontal="left" vertical="center"/>
    </xf>
  </cellStyleXfs>
  <cellXfs count="7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40" fontId="0" fillId="0" borderId="0" xfId="0" applyNumberFormat="1"/>
    <xf numFmtId="38" fontId="0" fillId="0" borderId="0" xfId="0" applyNumberFormat="1"/>
    <xf numFmtId="0" fontId="0" fillId="0" borderId="0" xfId="0" applyFill="1" applyBorder="1" applyAlignment="1"/>
    <xf numFmtId="0" fontId="10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center" vertical="top"/>
    </xf>
    <xf numFmtId="0" fontId="2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0" fontId="22" fillId="0" borderId="0" xfId="0" applyNumberFormat="1" applyFont="1" applyFill="1" applyBorder="1" applyAlignment="1" applyProtection="1">
      <alignment horizontal="center" vertical="center"/>
    </xf>
    <xf numFmtId="40" fontId="22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38" fontId="22" fillId="0" borderId="0" xfId="0" applyNumberFormat="1" applyFont="1" applyFill="1" applyBorder="1" applyAlignment="1" applyProtection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2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right" vertical="center"/>
    </xf>
    <xf numFmtId="14" fontId="31" fillId="0" borderId="0" xfId="0" applyNumberFormat="1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0" fontId="35" fillId="0" borderId="0" xfId="0" applyNumberFormat="1" applyFont="1" applyFill="1" applyBorder="1" applyAlignment="1" applyProtection="1">
      <alignment horizontal="right" vertical="center"/>
    </xf>
    <xf numFmtId="10" fontId="23" fillId="0" borderId="0" xfId="0" applyNumberFormat="1" applyFont="1" applyFill="1" applyBorder="1" applyAlignment="1">
      <alignment horizontal="right" vertical="center"/>
    </xf>
    <xf numFmtId="10" fontId="35" fillId="0" borderId="0" xfId="0" applyNumberFormat="1" applyFont="1" applyFill="1" applyBorder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3" xfId="0" applyBorder="1"/>
    <xf numFmtId="0" fontId="0" fillId="0" borderId="8" xfId="0" applyBorder="1" applyProtection="1"/>
    <xf numFmtId="0" fontId="0" fillId="0" borderId="0" xfId="0" applyBorder="1" applyProtection="1"/>
    <xf numFmtId="0" fontId="24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51" fillId="0" borderId="3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49" fontId="40" fillId="3" borderId="1" xfId="0" applyNumberFormat="1" applyFont="1" applyFill="1" applyBorder="1" applyAlignment="1" applyProtection="1">
      <alignment horizontal="center" vertical="center" wrapText="1"/>
    </xf>
    <xf numFmtId="0" fontId="60" fillId="0" borderId="3" xfId="0" applyFont="1" applyBorder="1" applyAlignment="1" applyProtection="1">
      <alignment horizontal="left" vertical="top" wrapText="1"/>
    </xf>
    <xf numFmtId="0" fontId="16" fillId="0" borderId="3" xfId="5">
      <alignment horizontal="left" vertical="top" wrapText="1"/>
    </xf>
    <xf numFmtId="0" fontId="21" fillId="3" borderId="13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 applyProtection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49" fontId="44" fillId="3" borderId="1" xfId="0" applyNumberFormat="1" applyFont="1" applyFill="1" applyBorder="1" applyAlignment="1" applyProtection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right" vertical="center" wrapText="1" indent="1"/>
    </xf>
    <xf numFmtId="3" fontId="21" fillId="3" borderId="1" xfId="0" applyNumberFormat="1" applyFont="1" applyFill="1" applyBorder="1" applyAlignment="1">
      <alignment horizontal="right" vertical="center" wrapText="1" indent="1"/>
    </xf>
    <xf numFmtId="3" fontId="21" fillId="3" borderId="14" xfId="0" applyNumberFormat="1" applyFont="1" applyFill="1" applyBorder="1" applyAlignment="1">
      <alignment horizontal="right" vertical="center" wrapText="1" indent="1"/>
    </xf>
    <xf numFmtId="38" fontId="21" fillId="5" borderId="2" xfId="0" applyNumberFormat="1" applyFont="1" applyFill="1" applyBorder="1" applyAlignment="1">
      <alignment horizontal="right" vertical="center" wrapText="1" indent="1"/>
    </xf>
    <xf numFmtId="38" fontId="21" fillId="3" borderId="13" xfId="0" applyNumberFormat="1" applyFont="1" applyFill="1" applyBorder="1" applyAlignment="1">
      <alignment horizontal="right" vertical="center" wrapText="1" indent="1"/>
    </xf>
    <xf numFmtId="38" fontId="21" fillId="3" borderId="1" xfId="0" applyNumberFormat="1" applyFont="1" applyFill="1" applyBorder="1" applyAlignment="1">
      <alignment horizontal="right" vertical="center" wrapText="1" indent="1"/>
    </xf>
    <xf numFmtId="38" fontId="21" fillId="3" borderId="14" xfId="0" applyNumberFormat="1" applyFont="1" applyFill="1" applyBorder="1" applyAlignment="1">
      <alignment horizontal="right" vertical="center" wrapText="1" indent="1"/>
    </xf>
    <xf numFmtId="49" fontId="40" fillId="3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wrapText="1"/>
    </xf>
    <xf numFmtId="0" fontId="0" fillId="0" borderId="12" xfId="0" applyBorder="1" applyAlignment="1">
      <alignment wrapText="1"/>
    </xf>
    <xf numFmtId="0" fontId="36" fillId="0" borderId="1" xfId="0" applyFont="1" applyBorder="1" applyAlignment="1">
      <alignment horizontal="center" vertical="center"/>
    </xf>
    <xf numFmtId="0" fontId="52" fillId="0" borderId="3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56" fillId="4" borderId="1" xfId="0" applyFont="1" applyFill="1" applyBorder="1" applyAlignment="1" applyProtection="1">
      <alignment horizontal="center" vertical="center" wrapText="1"/>
    </xf>
    <xf numFmtId="0" fontId="56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3" fontId="6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3" fontId="63" fillId="3" borderId="1" xfId="0" applyNumberFormat="1" applyFont="1" applyFill="1" applyBorder="1" applyAlignment="1">
      <alignment horizontal="right" vertical="center" wrapText="1" indent="1"/>
    </xf>
    <xf numFmtId="14" fontId="6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 applyAlignment="1"/>
    <xf numFmtId="0" fontId="0" fillId="0" borderId="0" xfId="0"/>
    <xf numFmtId="0" fontId="72" fillId="0" borderId="0" xfId="0" applyFont="1" applyAlignment="1" applyProtection="1">
      <alignment horizontal="left" vertical="center"/>
    </xf>
    <xf numFmtId="0" fontId="51" fillId="0" borderId="0" xfId="0" applyFont="1" applyAlignment="1">
      <alignment horizontal="left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46" fillId="0" borderId="2" xfId="0" applyFont="1" applyFill="1" applyBorder="1" applyAlignment="1">
      <alignment horizontal="center" vertical="center"/>
    </xf>
    <xf numFmtId="0" fontId="59" fillId="0" borderId="16" xfId="0" applyFont="1" applyBorder="1" applyAlignment="1"/>
    <xf numFmtId="0" fontId="0" fillId="0" borderId="17" xfId="0" applyBorder="1" applyAlignment="1"/>
    <xf numFmtId="0" fontId="43" fillId="0" borderId="17" xfId="0" applyFont="1" applyBorder="1"/>
    <xf numFmtId="0" fontId="76" fillId="0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77" fillId="0" borderId="18" xfId="0" applyFont="1" applyFill="1" applyBorder="1" applyAlignment="1" applyProtection="1">
      <alignment horizontal="center" vertical="center"/>
    </xf>
    <xf numFmtId="0" fontId="43" fillId="0" borderId="0" xfId="0" applyFont="1"/>
    <xf numFmtId="0" fontId="0" fillId="0" borderId="19" xfId="0" applyBorder="1" applyAlignment="1"/>
    <xf numFmtId="0" fontId="43" fillId="0" borderId="0" xfId="0" applyFont="1" applyBorder="1"/>
    <xf numFmtId="0" fontId="77" fillId="0" borderId="20" xfId="0" applyFont="1" applyFill="1" applyBorder="1" applyAlignment="1" applyProtection="1">
      <alignment horizontal="center" vertical="center"/>
    </xf>
    <xf numFmtId="0" fontId="79" fillId="0" borderId="19" xfId="0" applyFont="1" applyBorder="1" applyAlignment="1"/>
    <xf numFmtId="0" fontId="80" fillId="0" borderId="0" xfId="0" applyFont="1" applyBorder="1" applyAlignment="1"/>
    <xf numFmtId="0" fontId="55" fillId="0" borderId="20" xfId="0" applyFont="1" applyBorder="1" applyAlignment="1" applyProtection="1">
      <alignment horizontal="center" vertical="center"/>
    </xf>
    <xf numFmtId="0" fontId="43" fillId="0" borderId="20" xfId="0" applyFont="1" applyBorder="1"/>
    <xf numFmtId="0" fontId="43" fillId="0" borderId="19" xfId="0" applyFont="1" applyBorder="1"/>
    <xf numFmtId="0" fontId="40" fillId="0" borderId="19" xfId="0" quotePrefix="1" applyNumberFormat="1" applyFont="1" applyBorder="1" applyAlignment="1">
      <alignment horizontal="center"/>
    </xf>
    <xf numFmtId="0" fontId="24" fillId="0" borderId="0" xfId="0" applyNumberFormat="1" applyFont="1" applyAlignment="1">
      <alignment horizontal="center"/>
    </xf>
    <xf numFmtId="0" fontId="24" fillId="0" borderId="20" xfId="0" applyNumberFormat="1" applyFont="1" applyBorder="1" applyAlignment="1">
      <alignment horizontal="center"/>
    </xf>
    <xf numFmtId="0" fontId="24" fillId="0" borderId="19" xfId="0" applyNumberFormat="1" applyFont="1" applyBorder="1" applyAlignment="1">
      <alignment horizontal="center"/>
    </xf>
    <xf numFmtId="0" fontId="40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2" xfId="0" applyBorder="1" applyAlignment="1"/>
    <xf numFmtId="0" fontId="19" fillId="0" borderId="0" xfId="0" applyFont="1" applyBorder="1" applyAlignment="1">
      <alignment horizontal="left" vertical="top"/>
    </xf>
    <xf numFmtId="0" fontId="48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65" fillId="0" borderId="3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46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right" indent="2"/>
    </xf>
    <xf numFmtId="0" fontId="40" fillId="0" borderId="4" xfId="0" applyFont="1" applyBorder="1" applyAlignment="1">
      <alignment horizontal="center"/>
    </xf>
    <xf numFmtId="2" fontId="40" fillId="0" borderId="4" xfId="0" applyNumberFormat="1" applyFont="1" applyBorder="1" applyAlignment="1">
      <alignment horizontal="right" indent="2"/>
    </xf>
    <xf numFmtId="0" fontId="84" fillId="0" borderId="3" xfId="0" applyFont="1" applyBorder="1" applyAlignment="1" applyProtection="1">
      <alignment horizontal="left" vertical="top" wrapText="1"/>
    </xf>
    <xf numFmtId="1" fontId="40" fillId="0" borderId="1" xfId="0" applyNumberFormat="1" applyFont="1" applyFill="1" applyBorder="1" applyAlignment="1" applyProtection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" fillId="0" borderId="0" xfId="0" applyFont="1"/>
    <xf numFmtId="165" fontId="2" fillId="3" borderId="1" xfId="11" applyNumberFormat="1" applyFont="1" applyFill="1" applyBorder="1" applyAlignment="1">
      <alignment horizontal="right" vertical="center" wrapText="1" indent="1"/>
    </xf>
    <xf numFmtId="166" fontId="2" fillId="5" borderId="1" xfId="11" applyNumberFormat="1" applyFont="1" applyFill="1" applyBorder="1" applyAlignment="1">
      <alignment vertical="center"/>
    </xf>
    <xf numFmtId="165" fontId="2" fillId="5" borderId="1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horizontal="right" vertical="center" wrapText="1" indent="1"/>
    </xf>
    <xf numFmtId="166" fontId="2" fillId="0" borderId="2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vertical="center"/>
    </xf>
    <xf numFmtId="165" fontId="63" fillId="5" borderId="1" xfId="11" applyNumberFormat="1" applyFont="1" applyFill="1" applyBorder="1" applyAlignment="1">
      <alignment horizontal="right" vertical="center" indent="1"/>
    </xf>
    <xf numFmtId="0" fontId="0" fillId="0" borderId="8" xfId="0" applyBorder="1" applyAlignment="1" applyProtection="1"/>
    <xf numFmtId="0" fontId="46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6" fillId="0" borderId="10" xfId="0" applyFont="1" applyBorder="1" applyAlignment="1">
      <alignment horizontal="center" vertical="center" wrapText="1"/>
    </xf>
    <xf numFmtId="167" fontId="40" fillId="0" borderId="1" xfId="0" applyNumberFormat="1" applyFont="1" applyFill="1" applyBorder="1" applyAlignment="1">
      <alignment horizontal="right" vertical="center" indent="2"/>
    </xf>
    <xf numFmtId="167" fontId="40" fillId="0" borderId="10" xfId="0" applyNumberFormat="1" applyFont="1" applyFill="1" applyBorder="1" applyAlignment="1">
      <alignment horizontal="right" vertical="center" indent="2"/>
    </xf>
    <xf numFmtId="167" fontId="40" fillId="0" borderId="1" xfId="0" applyNumberFormat="1" applyFont="1" applyFill="1" applyBorder="1" applyAlignment="1">
      <alignment horizontal="right" vertical="center"/>
    </xf>
    <xf numFmtId="0" fontId="40" fillId="0" borderId="0" xfId="0" applyFont="1"/>
    <xf numFmtId="0" fontId="40" fillId="3" borderId="1" xfId="0" applyFont="1" applyFill="1" applyBorder="1" applyAlignment="1">
      <alignment horizontal="center" vertical="center"/>
    </xf>
    <xf numFmtId="167" fontId="40" fillId="3" borderId="1" xfId="0" applyNumberFormat="1" applyFont="1" applyFill="1" applyBorder="1" applyAlignment="1">
      <alignment horizontal="right" vertical="center" indent="2"/>
    </xf>
    <xf numFmtId="167" fontId="40" fillId="3" borderId="1" xfId="0" applyNumberFormat="1" applyFont="1" applyFill="1" applyBorder="1" applyAlignment="1">
      <alignment horizontal="right" vertical="center"/>
    </xf>
    <xf numFmtId="167" fontId="40" fillId="0" borderId="1" xfId="13" applyNumberFormat="1" applyFont="1" applyFill="1" applyBorder="1" applyAlignment="1">
      <alignment horizontal="right" vertical="center" indent="2"/>
    </xf>
    <xf numFmtId="167" fontId="40" fillId="3" borderId="1" xfId="13" applyNumberFormat="1" applyFont="1" applyFill="1" applyBorder="1" applyAlignment="1">
      <alignment horizontal="right" vertical="center" indent="2"/>
    </xf>
    <xf numFmtId="0" fontId="17" fillId="3" borderId="1" xfId="0" applyFont="1" applyFill="1" applyBorder="1" applyAlignment="1" applyProtection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0" fillId="0" borderId="0" xfId="0"/>
    <xf numFmtId="0" fontId="58" fillId="4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52" fillId="0" borderId="19" xfId="0" applyFont="1" applyBorder="1" applyAlignment="1">
      <alignment horizontal="center" wrapText="1"/>
    </xf>
    <xf numFmtId="0" fontId="52" fillId="0" borderId="0" xfId="0" applyFont="1" applyBorder="1" applyAlignment="1">
      <alignment horizontal="center" wrapText="1"/>
    </xf>
    <xf numFmtId="0" fontId="52" fillId="0" borderId="20" xfId="0" applyFont="1" applyBorder="1" applyAlignment="1">
      <alignment horizontal="center" wrapText="1"/>
    </xf>
    <xf numFmtId="0" fontId="52" fillId="0" borderId="21" xfId="0" applyFont="1" applyBorder="1" applyAlignment="1">
      <alignment horizontal="center" wrapText="1"/>
    </xf>
    <xf numFmtId="0" fontId="52" fillId="0" borderId="22" xfId="0" applyFont="1" applyBorder="1" applyAlignment="1">
      <alignment horizontal="center" wrapText="1"/>
    </xf>
    <xf numFmtId="0" fontId="52" fillId="0" borderId="23" xfId="0" applyFont="1" applyBorder="1" applyAlignment="1">
      <alignment horizontal="center" wrapText="1"/>
    </xf>
    <xf numFmtId="0" fontId="4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0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8" fillId="9" borderId="0" xfId="0" applyFont="1" applyFill="1" applyAlignment="1">
      <alignment horizontal="center" vertical="center"/>
    </xf>
    <xf numFmtId="0" fontId="81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3" fillId="0" borderId="11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83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40" fillId="3" borderId="12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center"/>
    </xf>
    <xf numFmtId="0" fontId="40" fillId="3" borderId="9" xfId="0" applyFont="1" applyFill="1" applyBorder="1" applyAlignment="1">
      <alignment horizontal="left" vertical="center"/>
    </xf>
    <xf numFmtId="0" fontId="40" fillId="3" borderId="5" xfId="0" applyFont="1" applyFill="1" applyBorder="1" applyAlignment="1">
      <alignment horizontal="left" vertical="center"/>
    </xf>
    <xf numFmtId="0" fontId="40" fillId="3" borderId="6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0" fontId="49" fillId="0" borderId="3" xfId="0" applyFont="1" applyBorder="1" applyAlignment="1" applyProtection="1">
      <alignment horizontal="left" vertical="top" wrapText="1"/>
    </xf>
    <xf numFmtId="0" fontId="50" fillId="0" borderId="3" xfId="0" applyFont="1" applyBorder="1" applyAlignment="1">
      <alignment horizontal="left" vertical="top"/>
    </xf>
    <xf numFmtId="0" fontId="50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1" fillId="0" borderId="0" xfId="0" applyFont="1" applyBorder="1" applyAlignment="1" applyProtection="1">
      <alignment horizontal="right" vertical="center"/>
    </xf>
    <xf numFmtId="0" fontId="48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49" fillId="0" borderId="5" xfId="0" applyFont="1" applyBorder="1" applyAlignment="1" applyProtection="1">
      <alignment horizontal="center"/>
    </xf>
    <xf numFmtId="0" fontId="49" fillId="0" borderId="6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right"/>
    </xf>
    <xf numFmtId="0" fontId="47" fillId="0" borderId="6" xfId="0" applyFont="1" applyBorder="1" applyAlignment="1">
      <alignment horizontal="right"/>
    </xf>
    <xf numFmtId="0" fontId="47" fillId="0" borderId="7" xfId="0" applyFont="1" applyBorder="1" applyAlignment="1">
      <alignment horizontal="right"/>
    </xf>
    <xf numFmtId="0" fontId="6" fillId="2" borderId="1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0" fontId="0" fillId="0" borderId="2" xfId="0" applyBorder="1" applyAlignment="1" applyProtection="1"/>
    <xf numFmtId="0" fontId="0" fillId="0" borderId="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66" fillId="0" borderId="10" xfId="0" applyFont="1" applyFill="1" applyBorder="1" applyAlignment="1" applyProtection="1">
      <alignment horizontal="left" vertical="center"/>
    </xf>
    <xf numFmtId="0" fontId="66" fillId="0" borderId="4" xfId="0" applyFont="1" applyFill="1" applyBorder="1" applyAlignment="1" applyProtection="1">
      <alignment horizontal="left" vertical="center"/>
    </xf>
    <xf numFmtId="0" fontId="66" fillId="0" borderId="2" xfId="0" applyFont="1" applyFill="1" applyBorder="1" applyAlignment="1" applyProtection="1">
      <alignment horizontal="left" vertical="center"/>
    </xf>
    <xf numFmtId="0" fontId="73" fillId="4" borderId="8" xfId="0" applyFont="1" applyFill="1" applyBorder="1" applyAlignment="1">
      <alignment horizontal="left" vertical="center"/>
    </xf>
    <xf numFmtId="0" fontId="73" fillId="4" borderId="0" xfId="0" applyFont="1" applyFill="1" applyBorder="1" applyAlignment="1">
      <alignment horizontal="left" vertical="center"/>
    </xf>
    <xf numFmtId="0" fontId="73" fillId="4" borderId="9" xfId="0" applyFont="1" applyFill="1" applyBorder="1" applyAlignment="1">
      <alignment horizontal="left" vertical="center"/>
    </xf>
    <xf numFmtId="0" fontId="46" fillId="3" borderId="5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73" fillId="4" borderId="5" xfId="0" applyFont="1" applyFill="1" applyBorder="1" applyAlignment="1">
      <alignment horizontal="left" vertical="center"/>
    </xf>
    <xf numFmtId="0" fontId="73" fillId="4" borderId="6" xfId="0" applyFont="1" applyFill="1" applyBorder="1" applyAlignment="1">
      <alignment horizontal="left" vertical="center"/>
    </xf>
    <xf numFmtId="0" fontId="73" fillId="4" borderId="7" xfId="0" applyFont="1" applyFill="1" applyBorder="1" applyAlignment="1">
      <alignment horizontal="left" vertical="center"/>
    </xf>
    <xf numFmtId="0" fontId="0" fillId="0" borderId="5" xfId="0" applyBorder="1" applyAlignment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 applyProtection="1"/>
    <xf numFmtId="0" fontId="75" fillId="0" borderId="10" xfId="0" applyFont="1" applyBorder="1" applyAlignment="1" applyProtection="1">
      <alignment horizontal="center" vertical="center"/>
    </xf>
    <xf numFmtId="0" fontId="75" fillId="0" borderId="4" xfId="0" applyFont="1" applyBorder="1" applyAlignment="1" applyProtection="1">
      <alignment horizontal="center" vertical="center"/>
    </xf>
    <xf numFmtId="0" fontId="75" fillId="0" borderId="2" xfId="0" applyFont="1" applyBorder="1" applyAlignment="1" applyProtection="1">
      <alignment horizontal="center" vertical="center"/>
    </xf>
    <xf numFmtId="0" fontId="40" fillId="3" borderId="10" xfId="0" applyFont="1" applyFill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 indent="1"/>
    </xf>
    <xf numFmtId="0" fontId="6" fillId="0" borderId="4" xfId="0" applyFont="1" applyBorder="1" applyAlignment="1" applyProtection="1">
      <alignment horizontal="left" vertical="center" indent="1"/>
    </xf>
    <xf numFmtId="0" fontId="6" fillId="0" borderId="2" xfId="0" applyFont="1" applyBorder="1" applyAlignment="1" applyProtection="1">
      <alignment horizontal="left" vertical="center" indent="1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 applyProtection="1"/>
    <xf numFmtId="0" fontId="66" fillId="0" borderId="11" xfId="0" applyFont="1" applyFill="1" applyBorder="1" applyAlignment="1" applyProtection="1">
      <alignment horizontal="left" vertical="center"/>
    </xf>
    <xf numFmtId="0" fontId="66" fillId="0" borderId="3" xfId="0" applyFont="1" applyFill="1" applyBorder="1" applyAlignment="1" applyProtection="1">
      <alignment horizontal="left" vertical="center"/>
    </xf>
    <xf numFmtId="0" fontId="66" fillId="0" borderId="12" xfId="0" applyFont="1" applyFill="1" applyBorder="1" applyAlignment="1" applyProtection="1">
      <alignment horizontal="left" vertical="center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66" fillId="0" borderId="11" xfId="0" applyFont="1" applyFill="1" applyBorder="1" applyAlignment="1" applyProtection="1">
      <alignment horizontal="left" vertical="center" wrapText="1"/>
    </xf>
    <xf numFmtId="0" fontId="66" fillId="0" borderId="3" xfId="0" applyFont="1" applyFill="1" applyBorder="1" applyAlignment="1" applyProtection="1">
      <alignment horizontal="left" vertical="center" wrapText="1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5" xfId="0" applyFont="1" applyFill="1" applyBorder="1" applyAlignment="1" applyProtection="1">
      <alignment horizontal="left" vertical="center" wrapText="1"/>
    </xf>
    <xf numFmtId="0" fontId="66" fillId="0" borderId="6" xfId="0" applyFont="1" applyFill="1" applyBorder="1" applyAlignment="1" applyProtection="1">
      <alignment horizontal="left" vertical="center" wrapText="1"/>
    </xf>
    <xf numFmtId="0" fontId="66" fillId="0" borderId="7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66" fillId="0" borderId="8" xfId="0" applyFont="1" applyFill="1" applyBorder="1" applyAlignment="1" applyProtection="1">
      <alignment horizontal="left" vertical="center"/>
    </xf>
    <xf numFmtId="0" fontId="66" fillId="0" borderId="0" xfId="0" applyFont="1" applyFill="1" applyBorder="1" applyAlignment="1" applyProtection="1">
      <alignment horizontal="left" vertical="center"/>
    </xf>
    <xf numFmtId="0" fontId="66" fillId="0" borderId="9" xfId="0" applyFont="1" applyFill="1" applyBorder="1" applyAlignment="1" applyProtection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5" fontId="40" fillId="2" borderId="10" xfId="7" applyNumberFormat="1" applyFont="1" applyFill="1" applyBorder="1" applyAlignment="1" applyProtection="1">
      <alignment horizontal="left" vertical="center" indent="1"/>
      <protection locked="0"/>
    </xf>
    <xf numFmtId="5" fontId="40" fillId="2" borderId="4" xfId="7" applyNumberFormat="1" applyFont="1" applyFill="1" applyBorder="1" applyAlignment="1" applyProtection="1">
      <alignment horizontal="left" vertical="center" indent="1"/>
      <protection locked="0"/>
    </xf>
    <xf numFmtId="5" fontId="40" fillId="2" borderId="2" xfId="7" applyNumberFormat="1" applyFont="1" applyFill="1" applyBorder="1" applyAlignment="1" applyProtection="1">
      <alignment horizontal="left" vertical="center" indent="1"/>
      <protection locked="0"/>
    </xf>
    <xf numFmtId="164" fontId="15" fillId="2" borderId="10" xfId="0" applyNumberFormat="1" applyFont="1" applyFill="1" applyBorder="1" applyAlignment="1" applyProtection="1">
      <alignment horizontal="left" vertical="center" indent="1"/>
      <protection locked="0"/>
    </xf>
    <xf numFmtId="164" fontId="0" fillId="0" borderId="4" xfId="0" applyNumberFormat="1" applyFont="1" applyBorder="1" applyAlignment="1">
      <alignment horizontal="left" vertical="center" indent="1"/>
    </xf>
    <xf numFmtId="164" fontId="0" fillId="0" borderId="2" xfId="0" applyNumberFormat="1" applyFont="1" applyBorder="1" applyAlignment="1">
      <alignment horizontal="left" vertical="center" indent="1"/>
    </xf>
    <xf numFmtId="0" fontId="0" fillId="0" borderId="1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 indent="1"/>
    </xf>
    <xf numFmtId="0" fontId="24" fillId="0" borderId="4" xfId="0" applyFont="1" applyFill="1" applyBorder="1" applyAlignment="1">
      <alignment horizontal="left" vertical="center" indent="1"/>
    </xf>
    <xf numFmtId="0" fontId="24" fillId="0" borderId="2" xfId="0" applyFont="1" applyFill="1" applyBorder="1" applyAlignment="1">
      <alignment horizontal="left" vertical="center" indent="1"/>
    </xf>
    <xf numFmtId="0" fontId="40" fillId="8" borderId="10" xfId="0" applyFont="1" applyFill="1" applyBorder="1" applyAlignment="1"/>
    <xf numFmtId="0" fontId="40" fillId="8" borderId="4" xfId="0" applyFont="1" applyFill="1" applyBorder="1" applyAlignment="1"/>
    <xf numFmtId="0" fontId="40" fillId="8" borderId="2" xfId="0" applyFont="1" applyFill="1" applyBorder="1" applyAlignment="1"/>
    <xf numFmtId="0" fontId="46" fillId="0" borderId="10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indent="1"/>
    </xf>
    <xf numFmtId="0" fontId="46" fillId="3" borderId="10" xfId="0" applyFont="1" applyFill="1" applyBorder="1" applyAlignment="1">
      <alignment horizontal="left" vertical="center" indent="1"/>
    </xf>
    <xf numFmtId="0" fontId="19" fillId="3" borderId="4" xfId="0" applyFont="1" applyFill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4" fillId="0" borderId="10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6" fillId="0" borderId="11" xfId="0" applyFont="1" applyBorder="1" applyAlignment="1" applyProtection="1">
      <alignment horizontal="left" vertical="center" indent="2"/>
    </xf>
    <xf numFmtId="0" fontId="24" fillId="0" borderId="3" xfId="0" applyFont="1" applyBorder="1" applyAlignment="1">
      <alignment horizontal="left" vertical="center" indent="2"/>
    </xf>
    <xf numFmtId="0" fontId="24" fillId="0" borderId="12" xfId="0" applyFont="1" applyBorder="1" applyAlignment="1">
      <alignment horizontal="left" vertical="center" indent="2"/>
    </xf>
    <xf numFmtId="0" fontId="24" fillId="0" borderId="5" xfId="0" applyFont="1" applyBorder="1" applyAlignment="1">
      <alignment horizontal="left" vertical="center" indent="2"/>
    </xf>
    <xf numFmtId="0" fontId="24" fillId="0" borderId="6" xfId="0" applyFont="1" applyBorder="1" applyAlignment="1">
      <alignment horizontal="left" vertical="center" indent="2"/>
    </xf>
    <xf numFmtId="0" fontId="24" fillId="0" borderId="7" xfId="0" applyFont="1" applyBorder="1" applyAlignment="1">
      <alignment horizontal="left" vertical="center" indent="2"/>
    </xf>
    <xf numFmtId="0" fontId="6" fillId="3" borderId="11" xfId="0" applyFont="1" applyFill="1" applyBorder="1" applyAlignment="1" applyProtection="1">
      <alignment horizontal="left" vertical="center" indent="2"/>
    </xf>
    <xf numFmtId="0" fontId="24" fillId="3" borderId="3" xfId="0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indent="2"/>
    </xf>
    <xf numFmtId="0" fontId="24" fillId="3" borderId="5" xfId="0" applyFont="1" applyFill="1" applyBorder="1" applyAlignment="1">
      <alignment horizontal="left" vertical="center" indent="2"/>
    </xf>
    <xf numFmtId="0" fontId="24" fillId="3" borderId="6" xfId="0" applyFont="1" applyFill="1" applyBorder="1" applyAlignment="1">
      <alignment horizontal="left" vertical="center" indent="2"/>
    </xf>
    <xf numFmtId="0" fontId="0" fillId="3" borderId="6" xfId="0" applyFill="1" applyBorder="1" applyAlignment="1">
      <alignment horizontal="left" vertical="center" indent="2"/>
    </xf>
    <xf numFmtId="0" fontId="0" fillId="3" borderId="7" xfId="0" applyFill="1" applyBorder="1" applyAlignment="1">
      <alignment horizontal="left" vertical="center" indent="2"/>
    </xf>
    <xf numFmtId="0" fontId="6" fillId="0" borderId="11" xfId="0" applyFont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46" fillId="3" borderId="11" xfId="0" applyNumberFormat="1" applyFont="1" applyFill="1" applyBorder="1" applyAlignment="1">
      <alignment horizontal="left" vertical="center" indent="2"/>
    </xf>
    <xf numFmtId="49" fontId="46" fillId="3" borderId="3" xfId="0" applyNumberFormat="1" applyFont="1" applyFill="1" applyBorder="1" applyAlignment="1">
      <alignment horizontal="left" vertical="center" indent="2"/>
    </xf>
    <xf numFmtId="49" fontId="46" fillId="3" borderId="12" xfId="0" applyNumberFormat="1" applyFont="1" applyFill="1" applyBorder="1" applyAlignment="1">
      <alignment horizontal="left" vertical="center" indent="2"/>
    </xf>
    <xf numFmtId="49" fontId="46" fillId="3" borderId="5" xfId="0" applyNumberFormat="1" applyFont="1" applyFill="1" applyBorder="1" applyAlignment="1">
      <alignment horizontal="left" vertical="center" indent="2"/>
    </xf>
    <xf numFmtId="49" fontId="46" fillId="3" borderId="6" xfId="0" applyNumberFormat="1" applyFont="1" applyFill="1" applyBorder="1" applyAlignment="1">
      <alignment horizontal="left" vertical="center" indent="2"/>
    </xf>
    <xf numFmtId="49" fontId="46" fillId="3" borderId="7" xfId="0" applyNumberFormat="1" applyFont="1" applyFill="1" applyBorder="1" applyAlignment="1">
      <alignment horizontal="left" vertical="center" indent="2"/>
    </xf>
    <xf numFmtId="14" fontId="16" fillId="0" borderId="3" xfId="0" applyNumberFormat="1" applyFont="1" applyFill="1" applyBorder="1" applyAlignment="1" applyProtection="1">
      <alignment horizontal="left" vertical="center"/>
    </xf>
    <xf numFmtId="0" fontId="53" fillId="0" borderId="3" xfId="0" applyFont="1" applyBorder="1" applyAlignment="1">
      <alignment horizontal="left" vertical="center"/>
    </xf>
    <xf numFmtId="0" fontId="31" fillId="0" borderId="3" xfId="0" applyFont="1" applyFill="1" applyBorder="1" applyAlignment="1"/>
    <xf numFmtId="0" fontId="0" fillId="0" borderId="3" xfId="0" applyBorder="1" applyAlignment="1"/>
    <xf numFmtId="0" fontId="6" fillId="0" borderId="10" xfId="0" applyFont="1" applyBorder="1" applyAlignment="1" applyProtection="1">
      <alignment horizontal="left" vertical="center" indent="2"/>
    </xf>
    <xf numFmtId="0" fontId="34" fillId="0" borderId="4" xfId="0" applyFont="1" applyBorder="1" applyAlignment="1">
      <alignment horizontal="left" vertical="center" indent="2"/>
    </xf>
    <xf numFmtId="0" fontId="34" fillId="0" borderId="2" xfId="0" applyFont="1" applyBorder="1" applyAlignment="1">
      <alignment horizontal="left" vertical="center" indent="2"/>
    </xf>
    <xf numFmtId="0" fontId="6" fillId="0" borderId="11" xfId="0" applyFont="1" applyBorder="1" applyAlignment="1" applyProtection="1">
      <alignment horizontal="center" vertical="center"/>
    </xf>
    <xf numFmtId="0" fontId="46" fillId="3" borderId="10" xfId="0" applyFont="1" applyFill="1" applyBorder="1" applyAlignment="1">
      <alignment horizontal="left" vertical="center" indent="2"/>
    </xf>
    <xf numFmtId="0" fontId="46" fillId="3" borderId="4" xfId="0" applyFont="1" applyFill="1" applyBorder="1" applyAlignment="1">
      <alignment horizontal="left" vertical="center" indent="2"/>
    </xf>
    <xf numFmtId="0" fontId="46" fillId="3" borderId="2" xfId="0" applyFont="1" applyFill="1" applyBorder="1" applyAlignment="1">
      <alignment horizontal="left" vertical="center" indent="2"/>
    </xf>
    <xf numFmtId="0" fontId="6" fillId="0" borderId="4" xfId="0" applyFont="1" applyFill="1" applyBorder="1" applyAlignment="1" applyProtection="1">
      <alignment horizontal="left" vertical="center" indent="2"/>
      <protection locked="0"/>
    </xf>
    <xf numFmtId="0" fontId="0" fillId="0" borderId="4" xfId="0" applyBorder="1" applyAlignment="1">
      <alignment horizontal="left" vertical="center" indent="2"/>
    </xf>
    <xf numFmtId="0" fontId="6" fillId="3" borderId="10" xfId="0" applyFont="1" applyFill="1" applyBorder="1" applyAlignment="1" applyProtection="1">
      <alignment horizontal="left" vertical="center" indent="2"/>
      <protection locked="0"/>
    </xf>
    <xf numFmtId="0" fontId="0" fillId="3" borderId="4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indent="2"/>
    </xf>
    <xf numFmtId="0" fontId="46" fillId="0" borderId="4" xfId="0" applyFont="1" applyFill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63" fillId="0" borderId="2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top"/>
    </xf>
    <xf numFmtId="0" fontId="46" fillId="0" borderId="10" xfId="0" applyFont="1" applyBorder="1" applyAlignment="1">
      <alignment horizontal="left" vertical="center" indent="2"/>
    </xf>
    <xf numFmtId="0" fontId="46" fillId="0" borderId="4" xfId="0" applyFont="1" applyBorder="1" applyAlignment="1">
      <alignment horizontal="left" vertical="center" indent="2"/>
    </xf>
    <xf numFmtId="0" fontId="46" fillId="0" borderId="2" xfId="0" applyFont="1" applyBorder="1" applyAlignment="1">
      <alignment horizontal="left" vertical="center" indent="2"/>
    </xf>
    <xf numFmtId="0" fontId="6" fillId="3" borderId="10" xfId="0" applyFont="1" applyFill="1" applyBorder="1" applyAlignment="1" applyProtection="1">
      <alignment horizontal="left" vertical="center" indent="2"/>
    </xf>
    <xf numFmtId="0" fontId="34" fillId="8" borderId="10" xfId="0" applyFont="1" applyFill="1" applyBorder="1" applyAlignment="1"/>
    <xf numFmtId="0" fontId="0" fillId="8" borderId="4" xfId="0" applyFill="1" applyBorder="1" applyAlignment="1"/>
    <xf numFmtId="0" fontId="0" fillId="8" borderId="2" xfId="0" applyFill="1" applyBorder="1" applyAlignment="1"/>
    <xf numFmtId="14" fontId="46" fillId="3" borderId="10" xfId="0" applyNumberFormat="1" applyFont="1" applyFill="1" applyBorder="1" applyAlignment="1">
      <alignment horizontal="left" vertical="center" indent="2"/>
    </xf>
    <xf numFmtId="14" fontId="46" fillId="3" borderId="4" xfId="0" applyNumberFormat="1" applyFont="1" applyFill="1" applyBorder="1" applyAlignment="1">
      <alignment horizontal="left" vertical="center" indent="2"/>
    </xf>
    <xf numFmtId="14" fontId="46" fillId="3" borderId="2" xfId="0" applyNumberFormat="1" applyFont="1" applyFill="1" applyBorder="1" applyAlignment="1">
      <alignment horizontal="left" vertical="center" indent="2"/>
    </xf>
    <xf numFmtId="3" fontId="40" fillId="3" borderId="1" xfId="3">
      <alignment horizontal="right" vertical="center" indent="1"/>
    </xf>
    <xf numFmtId="0" fontId="11" fillId="0" borderId="5" xfId="0" applyFont="1" applyBorder="1" applyAlignment="1" applyProtection="1">
      <alignment horizontal="right"/>
    </xf>
    <xf numFmtId="0" fontId="48" fillId="0" borderId="6" xfId="0" applyFont="1" applyBorder="1" applyAlignment="1">
      <alignment horizontal="right"/>
    </xf>
    <xf numFmtId="0" fontId="48" fillId="0" borderId="7" xfId="0" applyFont="1" applyBorder="1" applyAlignment="1">
      <alignment horizontal="right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54" fillId="4" borderId="1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10" fontId="40" fillId="3" borderId="1" xfId="3" applyNumberFormat="1">
      <alignment horizontal="right" vertical="center" indent="1"/>
    </xf>
    <xf numFmtId="0" fontId="71" fillId="4" borderId="10" xfId="0" applyFont="1" applyFill="1" applyBorder="1" applyAlignment="1">
      <alignment horizontal="center" vertical="center" wrapText="1"/>
    </xf>
    <xf numFmtId="0" fontId="68" fillId="0" borderId="2" xfId="0" applyFont="1" applyBorder="1" applyAlignment="1"/>
    <xf numFmtId="0" fontId="54" fillId="0" borderId="10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14" fontId="31" fillId="0" borderId="10" xfId="0" applyNumberFormat="1" applyFont="1" applyBorder="1" applyAlignment="1">
      <alignment horizontal="left" vertical="top"/>
    </xf>
    <xf numFmtId="0" fontId="31" fillId="0" borderId="4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 applyProtection="1">
      <alignment horizontal="right" vertical="center" indent="1"/>
      <protection locked="0"/>
    </xf>
    <xf numFmtId="3" fontId="40" fillId="3" borderId="1" xfId="0" applyNumberFormat="1" applyFont="1" applyFill="1" applyBorder="1" applyAlignment="1">
      <alignment horizontal="right" vertical="center" indent="1"/>
    </xf>
    <xf numFmtId="0" fontId="54" fillId="4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/>
    <xf numFmtId="0" fontId="5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/>
    <xf numFmtId="0" fontId="11" fillId="0" borderId="0" xfId="0" applyFont="1" applyBorder="1" applyAlignment="1" applyProtection="1">
      <alignment horizontal="right" vertical="center" wrapText="1"/>
    </xf>
    <xf numFmtId="0" fontId="54" fillId="4" borderId="10" xfId="0" applyFont="1" applyFill="1" applyBorder="1" applyAlignment="1" applyProtection="1">
      <alignment horizontal="center" vertical="center"/>
    </xf>
    <xf numFmtId="0" fontId="1" fillId="0" borderId="4" xfId="0" applyFont="1" applyBorder="1" applyAlignment="1"/>
    <xf numFmtId="0" fontId="0" fillId="0" borderId="2" xfId="0" applyBorder="1" applyAlignment="1"/>
    <xf numFmtId="0" fontId="15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>
      <alignment horizontal="right" vertical="center"/>
    </xf>
    <xf numFmtId="14" fontId="16" fillId="0" borderId="3" xfId="0" applyNumberFormat="1" applyFont="1" applyBorder="1" applyAlignment="1" applyProtection="1">
      <alignment horizontal="left" vertical="top" wrapText="1"/>
    </xf>
    <xf numFmtId="0" fontId="5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3" fontId="40" fillId="3" borderId="1" xfId="6" applyNumberFormat="1" applyFont="1" applyFill="1" applyBorder="1" applyAlignment="1">
      <alignment horizontal="right" vertical="center" indent="1"/>
    </xf>
    <xf numFmtId="0" fontId="69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/>
    <xf numFmtId="0" fontId="15" fillId="0" borderId="1" xfId="0" applyFont="1" applyBorder="1" applyAlignment="1" applyProtection="1">
      <alignment horizontal="left" vertical="center"/>
    </xf>
    <xf numFmtId="0" fontId="40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 applyProtection="1">
      <alignment horizontal="right" vertical="center" indent="1"/>
    </xf>
    <xf numFmtId="49" fontId="40" fillId="0" borderId="1" xfId="0" applyNumberFormat="1" applyFont="1" applyBorder="1" applyAlignment="1">
      <alignment horizontal="center" vertical="center"/>
    </xf>
    <xf numFmtId="3" fontId="15" fillId="5" borderId="1" xfId="0" applyNumberFormat="1" applyFont="1" applyFill="1" applyBorder="1" applyAlignment="1" applyProtection="1">
      <alignment horizontal="right" vertical="center" indent="1"/>
      <protection locked="0"/>
    </xf>
    <xf numFmtId="3" fontId="1" fillId="5" borderId="1" xfId="0" applyNumberFormat="1" applyFont="1" applyFill="1" applyBorder="1" applyAlignment="1">
      <alignment horizontal="right" vertical="center" indent="1"/>
    </xf>
    <xf numFmtId="3" fontId="40" fillId="5" borderId="1" xfId="0" applyNumberFormat="1" applyFont="1" applyFill="1" applyBorder="1" applyAlignment="1">
      <alignment horizontal="right" vertical="center" indent="1"/>
    </xf>
    <xf numFmtId="14" fontId="16" fillId="0" borderId="3" xfId="5" applyNumberFormat="1">
      <alignment horizontal="left" vertical="top" wrapText="1"/>
    </xf>
    <xf numFmtId="0" fontId="16" fillId="0" borderId="3" xfId="5">
      <alignment horizontal="left" vertical="top" wrapText="1"/>
    </xf>
    <xf numFmtId="0" fontId="69" fillId="4" borderId="10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6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0" fontId="69" fillId="4" borderId="1" xfId="0" applyFont="1" applyFill="1" applyBorder="1" applyAlignment="1" applyProtection="1">
      <alignment horizontal="left" vertical="center"/>
      <protection locked="0"/>
    </xf>
    <xf numFmtId="49" fontId="21" fillId="3" borderId="6" xfId="0" applyNumberFormat="1" applyFont="1" applyFill="1" applyBorder="1" applyAlignment="1" applyProtection="1">
      <alignment horizontal="left" vertical="center" wrapText="1"/>
    </xf>
    <xf numFmtId="49" fontId="43" fillId="3" borderId="6" xfId="0" applyNumberFormat="1" applyFont="1" applyFill="1" applyBorder="1" applyAlignment="1">
      <alignment horizontal="left" vertical="center" wrapText="1"/>
    </xf>
    <xf numFmtId="49" fontId="43" fillId="3" borderId="7" xfId="0" applyNumberFormat="1" applyFont="1" applyFill="1" applyBorder="1" applyAlignment="1">
      <alignment horizontal="left" vertical="center" wrapText="1"/>
    </xf>
    <xf numFmtId="0" fontId="21" fillId="3" borderId="5" xfId="0" applyFont="1" applyFill="1" applyBorder="1" applyAlignment="1" applyProtection="1">
      <alignment horizontal="right" vertical="center" wrapText="1" indent="1"/>
    </xf>
    <xf numFmtId="0" fontId="43" fillId="3" borderId="7" xfId="0" applyFont="1" applyFill="1" applyBorder="1" applyAlignment="1">
      <alignment horizontal="right" vertical="center" wrapText="1" inden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61" fillId="4" borderId="10" xfId="0" applyFont="1" applyFill="1" applyBorder="1" applyAlignment="1" applyProtection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36" fillId="4" borderId="4" xfId="0" applyFont="1" applyFill="1" applyBorder="1" applyAlignment="1" applyProtection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49" fontId="21" fillId="3" borderId="2" xfId="0" applyNumberFormat="1" applyFont="1" applyFill="1" applyBorder="1" applyAlignment="1" applyProtection="1">
      <alignment horizontal="left" vertical="center" wrapText="1"/>
    </xf>
    <xf numFmtId="49" fontId="43" fillId="3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 applyProtection="1">
      <alignment horizontal="right" vertical="center" wrapText="1" indent="1"/>
    </xf>
    <xf numFmtId="0" fontId="43" fillId="3" borderId="1" xfId="0" applyFont="1" applyFill="1" applyBorder="1" applyAlignment="1">
      <alignment horizontal="right" vertical="center" wrapText="1" indent="1"/>
    </xf>
    <xf numFmtId="0" fontId="21" fillId="3" borderId="1" xfId="0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 applyProtection="1">
      <alignment horizontal="left" vertical="center" wrapText="1"/>
    </xf>
    <xf numFmtId="49" fontId="43" fillId="3" borderId="14" xfId="0" applyNumberFormat="1" applyFont="1" applyFill="1" applyBorder="1" applyAlignment="1">
      <alignment horizontal="left" vertical="center" wrapText="1"/>
    </xf>
    <xf numFmtId="0" fontId="21" fillId="3" borderId="14" xfId="0" applyFont="1" applyFill="1" applyBorder="1" applyAlignment="1" applyProtection="1">
      <alignment horizontal="right" vertical="center" wrapText="1" indent="1"/>
    </xf>
    <xf numFmtId="0" fontId="43" fillId="3" borderId="14" xfId="0" applyFont="1" applyFill="1" applyBorder="1" applyAlignment="1">
      <alignment horizontal="right" vertical="center" wrapText="1" indent="1"/>
    </xf>
    <xf numFmtId="0" fontId="21" fillId="3" borderId="14" xfId="0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49" fontId="41" fillId="0" borderId="10" xfId="0" applyNumberFormat="1" applyFont="1" applyBorder="1" applyAlignment="1">
      <alignment horizontal="right" vertical="center" wrapText="1"/>
    </xf>
    <xf numFmtId="0" fontId="42" fillId="0" borderId="4" xfId="0" applyFont="1" applyBorder="1" applyAlignment="1">
      <alignment horizontal="right" vertical="center" wrapText="1"/>
    </xf>
    <xf numFmtId="0" fontId="42" fillId="0" borderId="2" xfId="0" applyFont="1" applyBorder="1" applyAlignment="1">
      <alignment horizontal="right" vertical="center" wrapText="1"/>
    </xf>
    <xf numFmtId="38" fontId="21" fillId="5" borderId="4" xfId="0" applyNumberFormat="1" applyFont="1" applyFill="1" applyBorder="1" applyAlignment="1">
      <alignment horizontal="right" vertical="center" wrapText="1" indent="1"/>
    </xf>
    <xf numFmtId="0" fontId="33" fillId="0" borderId="2" xfId="0" applyFont="1" applyBorder="1" applyAlignment="1">
      <alignment horizontal="right" vertical="center" wrapText="1" inden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3" fontId="62" fillId="3" borderId="1" xfId="0" applyNumberFormat="1" applyFont="1" applyFill="1" applyBorder="1" applyAlignment="1" applyProtection="1">
      <alignment horizontal="right" vertical="center" wrapText="1" indent="1"/>
    </xf>
    <xf numFmtId="3" fontId="62" fillId="3" borderId="1" xfId="0" applyNumberFormat="1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2" fillId="7" borderId="1" xfId="0" applyNumberFormat="1" applyFont="1" applyFill="1" applyBorder="1" applyAlignment="1" applyProtection="1">
      <alignment horizontal="right" vertical="center" wrapText="1" indent="1"/>
    </xf>
    <xf numFmtId="3" fontId="62" fillId="7" borderId="1" xfId="0" applyNumberFormat="1" applyFont="1" applyFill="1" applyBorder="1" applyAlignment="1">
      <alignment horizontal="right" vertical="center" wrapText="1" indent="1"/>
    </xf>
    <xf numFmtId="3" fontId="62" fillId="3" borderId="1" xfId="0" applyNumberFormat="1" applyFont="1" applyFill="1" applyBorder="1" applyAlignment="1">
      <alignment horizontal="right" vertical="center" indent="1"/>
    </xf>
    <xf numFmtId="3" fontId="62" fillId="7" borderId="1" xfId="0" applyNumberFormat="1" applyFont="1" applyFill="1" applyBorder="1" applyAlignment="1" applyProtection="1">
      <alignment horizontal="right" vertical="center" indent="1"/>
    </xf>
    <xf numFmtId="3" fontId="62" fillId="7" borderId="1" xfId="0" applyNumberFormat="1" applyFont="1" applyFill="1" applyBorder="1" applyAlignment="1">
      <alignment horizontal="right" vertical="center" indent="1"/>
    </xf>
    <xf numFmtId="0" fontId="16" fillId="0" borderId="3" xfId="0" applyFont="1" applyBorder="1" applyAlignment="1" applyProtection="1">
      <alignment horizontal="left" vertical="top" wrapText="1"/>
    </xf>
    <xf numFmtId="0" fontId="63" fillId="4" borderId="1" xfId="0" applyFont="1" applyFill="1" applyBorder="1" applyAlignment="1">
      <alignment horizontal="right" vertical="center" wrapText="1"/>
    </xf>
    <xf numFmtId="0" fontId="63" fillId="0" borderId="1" xfId="0" applyFont="1" applyBorder="1" applyAlignment="1">
      <alignment horizontal="right" vertical="center" wrapText="1"/>
    </xf>
    <xf numFmtId="3" fontId="62" fillId="5" borderId="1" xfId="0" applyNumberFormat="1" applyFont="1" applyFill="1" applyBorder="1" applyAlignment="1" applyProtection="1">
      <alignment horizontal="right" vertical="center" wrapText="1" indent="1"/>
    </xf>
    <xf numFmtId="3" fontId="62" fillId="5" borderId="1" xfId="0" applyNumberFormat="1" applyFont="1" applyFill="1" applyBorder="1" applyAlignment="1">
      <alignment horizontal="right" vertical="center" wrapText="1" indent="1"/>
    </xf>
    <xf numFmtId="14" fontId="31" fillId="0" borderId="4" xfId="0" applyNumberFormat="1" applyFont="1" applyBorder="1" applyAlignment="1">
      <alignment horizontal="left" vertical="top"/>
    </xf>
    <xf numFmtId="14" fontId="31" fillId="0" borderId="2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62" fillId="5" borderId="1" xfId="0" applyNumberFormat="1" applyFont="1" applyFill="1" applyBorder="1" applyAlignment="1" applyProtection="1">
      <alignment horizontal="right" vertical="center" wrapText="1" indent="1"/>
    </xf>
    <xf numFmtId="38" fontId="62" fillId="5" borderId="1" xfId="0" applyNumberFormat="1" applyFont="1" applyFill="1" applyBorder="1" applyAlignment="1">
      <alignment horizontal="right" vertical="center" wrapText="1" indent="1"/>
    </xf>
    <xf numFmtId="10" fontId="62" fillId="5" borderId="1" xfId="0" applyNumberFormat="1" applyFont="1" applyFill="1" applyBorder="1" applyAlignment="1">
      <alignment horizontal="right" vertical="center" wrapText="1" indent="1"/>
    </xf>
    <xf numFmtId="0" fontId="70" fillId="4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38" fontId="62" fillId="3" borderId="1" xfId="0" applyNumberFormat="1" applyFont="1" applyFill="1" applyBorder="1" applyAlignment="1" applyProtection="1">
      <alignment horizontal="right" vertical="center" wrapText="1" indent="1"/>
    </xf>
    <xf numFmtId="38" fontId="62" fillId="0" borderId="1" xfId="0" applyNumberFormat="1" applyFont="1" applyBorder="1" applyAlignment="1">
      <alignment horizontal="right" vertical="center" wrapText="1" indent="1"/>
    </xf>
    <xf numFmtId="3" fontId="62" fillId="7" borderId="10" xfId="0" applyNumberFormat="1" applyFont="1" applyFill="1" applyBorder="1" applyAlignment="1" applyProtection="1">
      <alignment horizontal="right" vertical="center" indent="1"/>
    </xf>
    <xf numFmtId="3" fontId="62" fillId="0" borderId="4" xfId="0" applyNumberFormat="1" applyFont="1" applyBorder="1" applyAlignment="1">
      <alignment horizontal="right" vertical="center" indent="1"/>
    </xf>
    <xf numFmtId="3" fontId="62" fillId="0" borderId="2" xfId="0" applyNumberFormat="1" applyFont="1" applyBorder="1" applyAlignment="1">
      <alignment horizontal="right" vertical="center" indent="1"/>
    </xf>
    <xf numFmtId="3" fontId="62" fillId="7" borderId="10" xfId="0" applyNumberFormat="1" applyFont="1" applyFill="1" applyBorder="1" applyAlignment="1">
      <alignment horizontal="right" vertical="center" indent="1"/>
    </xf>
    <xf numFmtId="3" fontId="62" fillId="0" borderId="1" xfId="0" applyNumberFormat="1" applyFont="1" applyBorder="1" applyAlignment="1">
      <alignment horizontal="right" vertical="center" wrapText="1" indent="1"/>
    </xf>
    <xf numFmtId="3" fontId="62" fillId="0" borderId="1" xfId="0" applyNumberFormat="1" applyFont="1" applyBorder="1" applyAlignment="1">
      <alignment horizontal="right" vertical="center" indent="1"/>
    </xf>
    <xf numFmtId="3" fontId="62" fillId="3" borderId="1" xfId="0" applyNumberFormat="1" applyFont="1" applyFill="1" applyBorder="1" applyAlignment="1" applyProtection="1">
      <alignment horizontal="right" vertical="center" indent="1"/>
    </xf>
    <xf numFmtId="0" fontId="41" fillId="4" borderId="1" xfId="0" applyFont="1" applyFill="1" applyBorder="1" applyAlignment="1" applyProtection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4" fillId="4" borderId="1" xfId="0" applyFont="1" applyFill="1" applyBorder="1" applyAlignment="1" applyProtection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3" fontId="62" fillId="6" borderId="1" xfId="0" applyNumberFormat="1" applyFont="1" applyFill="1" applyBorder="1" applyAlignment="1" applyProtection="1">
      <alignment horizontal="right" vertical="center" wrapText="1" indent="1"/>
    </xf>
    <xf numFmtId="3" fontId="62" fillId="6" borderId="1" xfId="0" applyNumberFormat="1" applyFont="1" applyFill="1" applyBorder="1" applyAlignment="1">
      <alignment horizontal="right" vertical="center" wrapText="1" indent="1"/>
    </xf>
    <xf numFmtId="3" fontId="62" fillId="6" borderId="1" xfId="0" applyNumberFormat="1" applyFont="1" applyFill="1" applyBorder="1" applyAlignment="1">
      <alignment horizontal="right" vertical="center" indent="1"/>
    </xf>
    <xf numFmtId="10" fontId="50" fillId="5" borderId="1" xfId="0" applyNumberFormat="1" applyFont="1" applyFill="1" applyBorder="1" applyAlignment="1" applyProtection="1">
      <alignment horizontal="right" vertical="center" wrapText="1" indent="1"/>
    </xf>
    <xf numFmtId="10" fontId="50" fillId="5" borderId="1" xfId="0" applyNumberFormat="1" applyFont="1" applyFill="1" applyBorder="1" applyAlignment="1">
      <alignment horizontal="right" vertical="center" wrapText="1" indent="1"/>
    </xf>
    <xf numFmtId="0" fontId="40" fillId="3" borderId="1" xfId="0" applyNumberFormat="1" applyFont="1" applyFill="1" applyBorder="1" applyAlignment="1">
      <alignment horizontal="left" vertical="center" wrapText="1" indent="1"/>
    </xf>
    <xf numFmtId="0" fontId="40" fillId="0" borderId="1" xfId="0" applyNumberFormat="1" applyFont="1" applyBorder="1" applyAlignment="1">
      <alignment horizontal="left" vertical="center" wrapText="1" indent="1"/>
    </xf>
    <xf numFmtId="3" fontId="44" fillId="3" borderId="1" xfId="0" applyNumberFormat="1" applyFont="1" applyFill="1" applyBorder="1" applyAlignment="1">
      <alignment horizontal="right" vertical="center" wrapText="1" indent="1"/>
    </xf>
    <xf numFmtId="3" fontId="44" fillId="3" borderId="1" xfId="0" applyNumberFormat="1" applyFont="1" applyFill="1" applyBorder="1" applyAlignment="1">
      <alignment horizontal="right" vertical="center" indent="1"/>
    </xf>
    <xf numFmtId="0" fontId="58" fillId="4" borderId="15" xfId="0" applyFont="1" applyFill="1" applyBorder="1" applyAlignment="1" applyProtection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62" fillId="3" borderId="10" xfId="0" applyFont="1" applyFill="1" applyBorder="1" applyAlignment="1" applyProtection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/>
    <xf numFmtId="0" fontId="0" fillId="0" borderId="10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wrapText="1"/>
    </xf>
    <xf numFmtId="0" fontId="5" fillId="0" borderId="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46" fillId="0" borderId="1" xfId="0" applyFont="1" applyBorder="1" applyAlignment="1" applyProtection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6" xfId="0" applyFont="1" applyBorder="1" applyAlignment="1" applyProtection="1">
      <alignment horizontal="right" vertical="center" wrapText="1"/>
    </xf>
    <xf numFmtId="0" fontId="6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3" fillId="3" borderId="1" xfId="0" applyFont="1" applyFill="1" applyBorder="1" applyAlignment="1">
      <alignment horizontal="center" vertical="center" wrapText="1"/>
    </xf>
    <xf numFmtId="4" fontId="63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3" fontId="63" fillId="3" borderId="1" xfId="0" applyNumberFormat="1" applyFont="1" applyFill="1" applyBorder="1" applyAlignment="1">
      <alignment horizontal="center" vertical="center" wrapText="1"/>
    </xf>
    <xf numFmtId="4" fontId="63" fillId="3" borderId="1" xfId="0" applyNumberFormat="1" applyFont="1" applyFill="1" applyBorder="1" applyAlignment="1">
      <alignment horizontal="right" vertical="center" wrapText="1" indent="1"/>
    </xf>
    <xf numFmtId="4" fontId="5" fillId="3" borderId="1" xfId="0" applyNumberFormat="1" applyFont="1" applyFill="1" applyBorder="1" applyAlignment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46" fillId="0" borderId="10" xfId="0" applyFont="1" applyBorder="1" applyAlignment="1" applyProtection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left" vertical="top" wrapText="1"/>
    </xf>
    <xf numFmtId="0" fontId="31" fillId="0" borderId="4" xfId="0" applyFont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14" fontId="16" fillId="0" borderId="0" xfId="0" applyNumberFormat="1" applyFont="1" applyBorder="1" applyAlignment="1" applyProtection="1">
      <alignment horizontal="left" vertical="top" wrapText="1"/>
    </xf>
    <xf numFmtId="0" fontId="52" fillId="0" borderId="0" xfId="0" applyFont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5" fillId="0" borderId="10" xfId="0" applyFont="1" applyBorder="1" applyAlignment="1" applyProtection="1">
      <alignment wrapText="1"/>
    </xf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6" fillId="0" borderId="10" xfId="4" applyFont="1" applyBorder="1">
      <alignment horizontal="center" vertical="center"/>
    </xf>
    <xf numFmtId="0" fontId="66" fillId="0" borderId="4" xfId="4" applyFont="1" applyBorder="1">
      <alignment horizontal="center" vertical="center"/>
    </xf>
    <xf numFmtId="0" fontId="66" fillId="0" borderId="2" xfId="4" applyFont="1" applyBorder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vertical="center" wrapText="1"/>
    </xf>
    <xf numFmtId="0" fontId="63" fillId="3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right" vertical="center" wrapText="1"/>
    </xf>
    <xf numFmtId="10" fontId="63" fillId="3" borderId="1" xfId="0" applyNumberFormat="1" applyFont="1" applyFill="1" applyBorder="1" applyAlignment="1">
      <alignment horizontal="center" vertical="center" wrapText="1"/>
    </xf>
    <xf numFmtId="49" fontId="63" fillId="3" borderId="1" xfId="0" applyNumberFormat="1" applyFont="1" applyFill="1" applyBorder="1" applyAlignment="1">
      <alignment horizontal="center" vertical="center" wrapText="1"/>
    </xf>
    <xf numFmtId="49" fontId="63" fillId="3" borderId="1" xfId="0" applyNumberFormat="1" applyFont="1" applyFill="1" applyBorder="1" applyAlignment="1">
      <alignment horizont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3" fontId="63" fillId="3" borderId="1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0" fontId="54" fillId="0" borderId="10" xfId="0" applyFont="1" applyBorder="1" applyAlignment="1" applyProtection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88" fillId="4" borderId="10" xfId="0" applyFont="1" applyFill="1" applyBorder="1" applyAlignment="1" applyProtection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7" fillId="3" borderId="10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0" fillId="0" borderId="10" xfId="0" applyFont="1" applyBorder="1" applyAlignment="1"/>
    <xf numFmtId="0" fontId="0" fillId="0" borderId="4" xfId="0" applyBorder="1" applyAlignment="1"/>
    <xf numFmtId="10" fontId="62" fillId="0" borderId="10" xfId="12" applyNumberFormat="1" applyFont="1" applyFill="1" applyBorder="1" applyAlignment="1">
      <alignment horizontal="right" vertical="center"/>
    </xf>
    <xf numFmtId="10" fontId="62" fillId="0" borderId="4" xfId="12" applyNumberFormat="1" applyFont="1" applyFill="1" applyBorder="1" applyAlignment="1">
      <alignment horizontal="right" vertical="center"/>
    </xf>
    <xf numFmtId="10" fontId="62" fillId="0" borderId="2" xfId="12" applyNumberFormat="1" applyFont="1" applyFill="1" applyBorder="1" applyAlignment="1">
      <alignment horizontal="right" vertical="center"/>
    </xf>
    <xf numFmtId="10" fontId="62" fillId="5" borderId="10" xfId="12" applyNumberFormat="1" applyFont="1" applyFill="1" applyBorder="1" applyAlignment="1">
      <alignment vertical="center"/>
    </xf>
    <xf numFmtId="10" fontId="62" fillId="5" borderId="2" xfId="12" applyNumberFormat="1" applyFont="1" applyFill="1" applyBorder="1" applyAlignment="1">
      <alignment vertical="center"/>
    </xf>
    <xf numFmtId="0" fontId="32" fillId="0" borderId="4" xfId="0" applyFont="1" applyBorder="1" applyAlignment="1">
      <alignment wrapText="1"/>
    </xf>
    <xf numFmtId="0" fontId="50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5" fillId="0" borderId="4" xfId="0" applyFont="1" applyBorder="1" applyAlignment="1"/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62" fillId="0" borderId="10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2" xfId="0" applyFont="1" applyBorder="1" applyAlignment="1">
      <alignment horizontal="right" vertical="center"/>
    </xf>
    <xf numFmtId="165" fontId="62" fillId="3" borderId="10" xfId="11" applyNumberFormat="1" applyFont="1" applyFill="1" applyBorder="1" applyAlignment="1">
      <alignment vertical="center"/>
    </xf>
    <xf numFmtId="165" fontId="62" fillId="3" borderId="4" xfId="11" applyNumberFormat="1" applyFont="1" applyFill="1" applyBorder="1" applyAlignment="1">
      <alignment vertical="center"/>
    </xf>
    <xf numFmtId="165" fontId="62" fillId="3" borderId="2" xfId="11" applyNumberFormat="1" applyFont="1" applyFill="1" applyBorder="1" applyAlignment="1">
      <alignment vertical="center"/>
    </xf>
    <xf numFmtId="0" fontId="46" fillId="0" borderId="1" xfId="0" applyFont="1" applyBorder="1" applyAlignment="1">
      <alignment horizontal="center"/>
    </xf>
    <xf numFmtId="0" fontId="40" fillId="0" borderId="4" xfId="0" applyFont="1" applyFill="1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/>
    </xf>
    <xf numFmtId="0" fontId="40" fillId="0" borderId="2" xfId="0" applyFont="1" applyBorder="1" applyAlignment="1">
      <alignment horizontal="right" vertical="center"/>
    </xf>
    <xf numFmtId="165" fontId="62" fillId="5" borderId="10" xfId="11" applyNumberFormat="1" applyFont="1" applyFill="1" applyBorder="1" applyAlignment="1" applyProtection="1">
      <alignment vertical="center"/>
    </xf>
    <xf numFmtId="165" fontId="32" fillId="5" borderId="4" xfId="11" applyNumberFormat="1" applyFont="1" applyFill="1" applyBorder="1" applyAlignment="1">
      <alignment vertical="center"/>
    </xf>
    <xf numFmtId="165" fontId="32" fillId="5" borderId="2" xfId="11" applyNumberFormat="1" applyFont="1" applyFill="1" applyBorder="1" applyAlignment="1">
      <alignment vertical="center"/>
    </xf>
    <xf numFmtId="165" fontId="62" fillId="5" borderId="10" xfId="11" applyNumberFormat="1" applyFont="1" applyFill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1" xfId="0" applyFont="1" applyBorder="1" applyAlignment="1">
      <alignment horizontal="center"/>
    </xf>
    <xf numFmtId="2" fontId="40" fillId="0" borderId="1" xfId="0" applyNumberFormat="1" applyFont="1" applyBorder="1" applyAlignment="1">
      <alignment horizontal="right" indent="2"/>
    </xf>
    <xf numFmtId="0" fontId="49" fillId="0" borderId="3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6" fillId="0" borderId="15" xfId="0" applyFont="1" applyBorder="1" applyAlignment="1">
      <alignment horizontal="center" wrapText="1"/>
    </xf>
    <xf numFmtId="0" fontId="46" fillId="0" borderId="15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63" fillId="0" borderId="15" xfId="0" applyFont="1" applyBorder="1" applyAlignment="1">
      <alignment horizontal="center" wrapText="1"/>
    </xf>
    <xf numFmtId="0" fontId="63" fillId="0" borderId="13" xfId="0" applyFont="1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3" borderId="1" xfId="11" applyNumberFormat="1" applyFont="1" applyFill="1" applyBorder="1" applyAlignment="1">
      <alignment vertical="center"/>
    </xf>
    <xf numFmtId="0" fontId="40" fillId="3" borderId="1" xfId="11" applyNumberFormat="1" applyFont="1" applyFill="1" applyBorder="1" applyAlignment="1">
      <alignment horizontal="right" vertical="center" indent="2"/>
    </xf>
    <xf numFmtId="165" fontId="40" fillId="3" borderId="1" xfId="11" applyNumberFormat="1" applyFont="1" applyFill="1" applyBorder="1" applyAlignment="1">
      <alignment horizontal="right" vertical="center" wrapText="1" indent="2"/>
    </xf>
    <xf numFmtId="165" fontId="40" fillId="3" borderId="1" xfId="11" applyNumberFormat="1" applyFont="1" applyFill="1" applyBorder="1" applyAlignment="1">
      <alignment horizontal="right" vertical="center" indent="2"/>
    </xf>
    <xf numFmtId="0" fontId="0" fillId="0" borderId="13" xfId="0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0" fontId="63" fillId="0" borderId="3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63" fillId="0" borderId="7" xfId="0" applyFont="1" applyBorder="1" applyAlignment="1">
      <alignment horizontal="center"/>
    </xf>
    <xf numFmtId="49" fontId="46" fillId="0" borderId="11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6" fillId="0" borderId="15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14" fontId="46" fillId="0" borderId="15" xfId="0" applyNumberFormat="1" applyFont="1" applyFill="1" applyBorder="1" applyAlignment="1">
      <alignment horizontal="center" wrapText="1"/>
    </xf>
    <xf numFmtId="0" fontId="2" fillId="0" borderId="10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165" fontId="86" fillId="0" borderId="10" xfId="11" applyNumberFormat="1" applyFont="1" applyFill="1" applyBorder="1" applyAlignment="1">
      <alignment horizontal="right" vertical="center"/>
    </xf>
    <xf numFmtId="165" fontId="86" fillId="0" borderId="4" xfId="11" applyNumberFormat="1" applyFont="1" applyFill="1" applyBorder="1" applyAlignment="1">
      <alignment horizontal="right" vertical="center"/>
    </xf>
    <xf numFmtId="0" fontId="87" fillId="0" borderId="4" xfId="0" applyFont="1" applyBorder="1" applyAlignment="1">
      <alignment horizontal="right" vertical="center"/>
    </xf>
    <xf numFmtId="165" fontId="40" fillId="0" borderId="1" xfId="11" applyNumberFormat="1" applyFont="1" applyFill="1" applyBorder="1" applyAlignment="1">
      <alignment horizontal="right" vertical="center" wrapText="1" indent="2"/>
    </xf>
    <xf numFmtId="165" fontId="40" fillId="0" borderId="1" xfId="11" applyNumberFormat="1" applyFont="1" applyFill="1" applyBorder="1" applyAlignment="1">
      <alignment horizontal="right" vertical="center" indent="2"/>
    </xf>
    <xf numFmtId="165" fontId="40" fillId="0" borderId="10" xfId="11" applyNumberFormat="1" applyFont="1" applyFill="1" applyBorder="1" applyAlignment="1">
      <alignment horizontal="right" vertical="center" indent="2"/>
    </xf>
    <xf numFmtId="0" fontId="86" fillId="0" borderId="10" xfId="0" applyFont="1" applyBorder="1" applyAlignment="1">
      <alignment horizontal="right" vertical="center"/>
    </xf>
    <xf numFmtId="0" fontId="86" fillId="0" borderId="4" xfId="0" applyFont="1" applyBorder="1" applyAlignment="1">
      <alignment horizontal="right" vertical="center"/>
    </xf>
    <xf numFmtId="0" fontId="0" fillId="0" borderId="10" xfId="0" applyBorder="1" applyAlignment="1"/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50" fillId="4" borderId="4" xfId="0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/>
    <xf numFmtId="0" fontId="32" fillId="0" borderId="6" xfId="0" applyFont="1" applyBorder="1" applyAlignment="1">
      <alignment horizontal="right"/>
    </xf>
    <xf numFmtId="0" fontId="32" fillId="0" borderId="7" xfId="0" applyFont="1" applyBorder="1" applyAlignment="1">
      <alignment horizontal="right"/>
    </xf>
  </cellXfs>
  <cellStyles count="15">
    <cellStyle name="Comma" xfId="6" builtinId="3"/>
    <cellStyle name="Comma 2" xfId="9" xr:uid="{00000000-0005-0000-0000-000001000000}"/>
    <cellStyle name="Comma 3" xfId="11" xr:uid="{00000000-0005-0000-0000-000002000000}"/>
    <cellStyle name="Currency" xfId="7" builtinId="4"/>
    <cellStyle name="Currency 2" xfId="1" xr:uid="{00000000-0005-0000-0000-000004000000}"/>
    <cellStyle name="Currency 2 2" xfId="13" xr:uid="{00000000-0005-0000-0000-000005000000}"/>
    <cellStyle name="Data Field 1" xfId="3" xr:uid="{00000000-0005-0000-0000-000006000000}"/>
    <cellStyle name="Data Field 1 2" xfId="8" xr:uid="{00000000-0005-0000-0000-000007000000}"/>
    <cellStyle name="Data Field 1 3" xfId="14" xr:uid="{00000000-0005-0000-0000-000008000000}"/>
    <cellStyle name="Heading 12pt" xfId="4" xr:uid="{00000000-0005-0000-0000-000009000000}"/>
    <cellStyle name="Normal" xfId="0" builtinId="0"/>
    <cellStyle name="Normal 2" xfId="2" xr:uid="{00000000-0005-0000-0000-00000B000000}"/>
    <cellStyle name="Percent 2" xfId="10" xr:uid="{00000000-0005-0000-0000-00000C000000}"/>
    <cellStyle name="Percent 3" xfId="12" xr:uid="{00000000-0005-0000-0000-00000D000000}"/>
    <cellStyle name="Sch Footer" xfId="5" xr:uid="{00000000-0005-0000-0000-00000E000000}"/>
  </cellStyles>
  <dxfs count="14"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66675</xdr:colOff>
      <xdr:row>15</xdr:row>
      <xdr:rowOff>52677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103187</xdr:rowOff>
    </xdr:from>
    <xdr:ext cx="1168100" cy="1143001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87" b="9345"/>
        <a:stretch/>
      </xdr:blipFill>
      <xdr:spPr bwMode="auto">
        <a:xfrm>
          <a:off x="111275" y="293687"/>
          <a:ext cx="1168100" cy="1143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96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74139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0</xdr:rowOff>
        </xdr:from>
        <xdr:to>
          <xdr:col>0</xdr:col>
          <xdr:colOff>428625</xdr:colOff>
          <xdr:row>11</xdr:row>
          <xdr:rowOff>476250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111275</xdr:colOff>
      <xdr:row>60</xdr:row>
      <xdr:rowOff>29548</xdr:rowOff>
    </xdr:from>
    <xdr:ext cx="1168100" cy="1342053"/>
    <xdr:pic>
      <xdr:nvPicPr>
        <xdr:cNvPr id="5" name="Picture 4" descr="ST_SEAL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390747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0</xdr:rowOff>
        </xdr:from>
        <xdr:to>
          <xdr:col>0</xdr:col>
          <xdr:colOff>428625</xdr:colOff>
          <xdr:row>11</xdr:row>
          <xdr:rowOff>476250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B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2</xdr:col>
      <xdr:colOff>215750</xdr:colOff>
      <xdr:row>6</xdr:row>
      <xdr:rowOff>142876</xdr:rowOff>
    </xdr:to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86723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6" name="Picture 5" descr="ST_SEAL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33</xdr:row>
      <xdr:rowOff>29548</xdr:rowOff>
    </xdr:from>
    <xdr:ext cx="1168100" cy="1342053"/>
    <xdr:pic>
      <xdr:nvPicPr>
        <xdr:cNvPr id="7" name="Picture 6" descr="ST_SEAL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43967</xdr:rowOff>
    </xdr:from>
    <xdr:ext cx="1143000" cy="1313216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4467"/>
          <a:ext cx="1143000" cy="131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10" name="Picture 9" descr="ST_SEAL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39</xdr:row>
      <xdr:rowOff>29548</xdr:rowOff>
    </xdr:from>
    <xdr:ext cx="1168100" cy="1342053"/>
    <xdr:pic>
      <xdr:nvPicPr>
        <xdr:cNvPr id="11" name="Picture 10" descr="ST_SEAL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87741</xdr:rowOff>
    </xdr:from>
    <xdr:ext cx="1066800" cy="1225668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8241"/>
          <a:ext cx="1066800" cy="122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BP5" sqref="BP5:BW7"/>
    </sheetView>
  </sheetViews>
  <sheetFormatPr defaultColWidth="0" defaultRowHeight="0" customHeight="1" zeroHeight="1" x14ac:dyDescent="0.2"/>
  <cols>
    <col min="1" max="77" width="1.28515625" style="124" customWidth="1"/>
    <col min="78" max="80" width="1.28515625" style="124" hidden="1" customWidth="1"/>
    <col min="81" max="81" width="5" style="124" hidden="1" customWidth="1"/>
    <col min="82" max="88" width="0" style="124" hidden="1" customWidth="1"/>
    <col min="89" max="16384" width="1.28515625" style="124" hidden="1"/>
  </cols>
  <sheetData>
    <row r="1" spans="1:88" ht="7.15" customHeight="1" thickTop="1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1"/>
      <c r="BQ1" s="122"/>
      <c r="BR1" s="122"/>
      <c r="BS1" s="122"/>
      <c r="BT1" s="122"/>
      <c r="BU1" s="122"/>
      <c r="BV1" s="122"/>
      <c r="BW1" s="122"/>
      <c r="BX1" s="123"/>
      <c r="BY1" s="111"/>
    </row>
    <row r="2" spans="1:88" ht="7.15" customHeight="1" x14ac:dyDescent="0.25">
      <c r="A2" s="125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210">
        <v>2026</v>
      </c>
      <c r="BQ2" s="210"/>
      <c r="BR2" s="210"/>
      <c r="BS2" s="210"/>
      <c r="BT2" s="210"/>
      <c r="BU2" s="210"/>
      <c r="BV2" s="210"/>
      <c r="BW2" s="210"/>
      <c r="BX2" s="127"/>
      <c r="BY2" s="111"/>
      <c r="CC2" s="124">
        <v>2017</v>
      </c>
      <c r="CD2" s="111"/>
      <c r="CE2" s="111"/>
      <c r="CF2" s="111"/>
      <c r="CG2" s="111"/>
      <c r="CH2" s="111"/>
      <c r="CI2" s="111"/>
      <c r="CJ2" s="111"/>
    </row>
    <row r="3" spans="1:88" ht="7.15" customHeight="1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10"/>
      <c r="R3" s="110"/>
      <c r="S3" s="110"/>
      <c r="T3" s="110"/>
      <c r="U3" s="110"/>
      <c r="V3" s="110"/>
      <c r="W3" s="110"/>
      <c r="X3" s="110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210"/>
      <c r="BQ3" s="210"/>
      <c r="BR3" s="210"/>
      <c r="BS3" s="210"/>
      <c r="BT3" s="210"/>
      <c r="BU3" s="210"/>
      <c r="BV3" s="210"/>
      <c r="BW3" s="210"/>
      <c r="BX3" s="127"/>
      <c r="BY3" s="111"/>
      <c r="CC3" s="124">
        <v>2018</v>
      </c>
      <c r="CD3" s="111"/>
      <c r="CE3" s="111"/>
      <c r="CF3" s="111"/>
      <c r="CG3" s="111"/>
      <c r="CH3" s="111"/>
      <c r="CI3" s="111"/>
      <c r="CJ3" s="111"/>
    </row>
    <row r="4" spans="1:88" ht="7.15" customHeight="1" x14ac:dyDescent="0.25">
      <c r="A4" s="125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210"/>
      <c r="BQ4" s="210"/>
      <c r="BR4" s="210"/>
      <c r="BS4" s="210"/>
      <c r="BT4" s="210"/>
      <c r="BU4" s="210"/>
      <c r="BV4" s="210"/>
      <c r="BW4" s="210"/>
      <c r="BX4" s="127"/>
      <c r="BY4" s="111"/>
      <c r="CC4" s="124">
        <v>2019</v>
      </c>
      <c r="CD4" s="111"/>
      <c r="CE4" s="111"/>
      <c r="CF4" s="111"/>
      <c r="CG4" s="111"/>
      <c r="CH4" s="111"/>
      <c r="CI4" s="111"/>
      <c r="CJ4" s="111"/>
    </row>
    <row r="5" spans="1:88" ht="7.15" customHeight="1" x14ac:dyDescent="0.25">
      <c r="A5" s="125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211" t="s">
        <v>207</v>
      </c>
      <c r="BQ5" s="212"/>
      <c r="BR5" s="212"/>
      <c r="BS5" s="212"/>
      <c r="BT5" s="212"/>
      <c r="BU5" s="212"/>
      <c r="BV5" s="212"/>
      <c r="BW5" s="212"/>
      <c r="BX5" s="130"/>
      <c r="BY5" s="111"/>
      <c r="CC5" s="124">
        <v>2020</v>
      </c>
      <c r="CD5" s="111"/>
      <c r="CE5" s="111"/>
      <c r="CF5" s="111"/>
      <c r="CG5" s="111"/>
      <c r="CH5" s="111"/>
      <c r="CI5" s="111"/>
      <c r="CJ5" s="111"/>
    </row>
    <row r="6" spans="1:88" ht="7.15" customHeight="1" x14ac:dyDescent="0.25">
      <c r="A6" s="125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212"/>
      <c r="BQ6" s="212"/>
      <c r="BR6" s="212"/>
      <c r="BS6" s="212"/>
      <c r="BT6" s="212"/>
      <c r="BU6" s="212"/>
      <c r="BV6" s="212"/>
      <c r="BW6" s="212"/>
      <c r="BX6" s="130"/>
      <c r="BY6" s="111"/>
      <c r="CC6" s="124">
        <v>2021</v>
      </c>
      <c r="CD6" s="111"/>
      <c r="CE6" s="111"/>
      <c r="CF6" s="111"/>
      <c r="CG6" s="111"/>
      <c r="CH6" s="111"/>
      <c r="CI6" s="111"/>
      <c r="CJ6" s="111"/>
    </row>
    <row r="7" spans="1:88" ht="7.15" customHeight="1" x14ac:dyDescent="0.25">
      <c r="A7" s="125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212"/>
      <c r="BQ7" s="212"/>
      <c r="BR7" s="212"/>
      <c r="BS7" s="212"/>
      <c r="BT7" s="212"/>
      <c r="BU7" s="212"/>
      <c r="BV7" s="212"/>
      <c r="BW7" s="212"/>
      <c r="BX7" s="130"/>
      <c r="BY7" s="111"/>
      <c r="CC7" s="124">
        <v>2022</v>
      </c>
      <c r="CD7" s="111"/>
      <c r="CE7" s="111"/>
      <c r="CF7" s="111"/>
      <c r="CG7" s="111"/>
      <c r="CH7" s="111"/>
      <c r="CI7" s="111"/>
      <c r="CJ7" s="111"/>
    </row>
    <row r="8" spans="1:88" ht="7.15" customHeight="1" x14ac:dyDescent="0.25">
      <c r="A8" s="125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31"/>
      <c r="BY8" s="111"/>
      <c r="CC8" s="124">
        <v>2023</v>
      </c>
      <c r="CD8" s="111"/>
      <c r="CE8" s="111"/>
      <c r="CF8" s="111"/>
      <c r="CG8" s="111"/>
      <c r="CH8" s="111"/>
      <c r="CI8" s="111"/>
      <c r="CJ8" s="111"/>
    </row>
    <row r="9" spans="1:88" ht="7.15" customHeight="1" x14ac:dyDescent="0.25">
      <c r="A9" s="125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31"/>
      <c r="BY9" s="111"/>
      <c r="CC9" s="124">
        <v>2024</v>
      </c>
      <c r="CD9" s="111"/>
      <c r="CE9" s="111"/>
      <c r="CF9" s="111"/>
      <c r="CG9" s="111"/>
      <c r="CH9" s="111"/>
      <c r="CI9" s="111"/>
      <c r="CJ9" s="111"/>
    </row>
    <row r="10" spans="1:88" ht="7.15" customHeight="1" x14ac:dyDescent="0.25">
      <c r="A10" s="125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31"/>
      <c r="BY10" s="111"/>
      <c r="CC10" s="124">
        <v>2025</v>
      </c>
      <c r="CD10" s="111"/>
      <c r="CE10" s="111"/>
      <c r="CF10" s="111"/>
      <c r="CG10" s="111"/>
      <c r="CH10" s="111"/>
      <c r="CI10" s="111"/>
      <c r="CJ10" s="111"/>
    </row>
    <row r="11" spans="1:88" ht="7.15" customHeight="1" x14ac:dyDescent="0.25">
      <c r="A11" s="12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31"/>
      <c r="BY11" s="111"/>
      <c r="CC11" s="124">
        <v>2026</v>
      </c>
      <c r="CD11" s="111"/>
      <c r="CE11" s="111"/>
      <c r="CF11" s="111"/>
      <c r="CG11" s="111"/>
      <c r="CH11" s="111"/>
      <c r="CI11" s="111"/>
      <c r="CJ11" s="111"/>
    </row>
    <row r="12" spans="1:88" ht="7.15" customHeight="1" x14ac:dyDescent="0.25">
      <c r="A12" s="12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31"/>
      <c r="BY12" s="111"/>
      <c r="CD12" s="111"/>
      <c r="CE12" s="111"/>
      <c r="CF12" s="111"/>
      <c r="CG12" s="111"/>
      <c r="CH12" s="111"/>
      <c r="CI12" s="111"/>
      <c r="CJ12" s="111"/>
    </row>
    <row r="13" spans="1:88" ht="7.15" customHeight="1" x14ac:dyDescent="0.25">
      <c r="A13" s="125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31"/>
      <c r="BY13" s="111"/>
      <c r="CD13" s="111"/>
      <c r="CE13" s="111"/>
      <c r="CF13" s="111"/>
      <c r="CG13" s="111"/>
      <c r="CH13" s="111"/>
      <c r="CI13" s="111"/>
      <c r="CJ13" s="111"/>
    </row>
    <row r="14" spans="1:88" ht="7.15" customHeight="1" x14ac:dyDescent="0.25">
      <c r="A14" s="125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31"/>
      <c r="BY14" s="111"/>
      <c r="CD14" s="111"/>
      <c r="CE14" s="111"/>
      <c r="CF14" s="111"/>
      <c r="CG14" s="111"/>
      <c r="CH14" s="111"/>
      <c r="CI14" s="111"/>
      <c r="CJ14" s="111"/>
    </row>
    <row r="15" spans="1:88" ht="7.15" customHeight="1" x14ac:dyDescent="0.25">
      <c r="A15" s="125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31"/>
      <c r="BY15" s="111"/>
      <c r="CD15" s="111"/>
      <c r="CE15" s="111"/>
      <c r="CF15" s="111"/>
      <c r="CG15" s="111"/>
      <c r="CH15" s="111"/>
      <c r="CI15" s="111"/>
      <c r="CJ15" s="111"/>
    </row>
    <row r="16" spans="1:88" ht="7.15" customHeight="1" x14ac:dyDescent="0.25">
      <c r="A16" s="125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31"/>
      <c r="BY16" s="111"/>
      <c r="CD16" s="111"/>
      <c r="CE16" s="111"/>
      <c r="CF16" s="111"/>
      <c r="CG16" s="111"/>
      <c r="CH16" s="111"/>
      <c r="CI16" s="111"/>
      <c r="CJ16" s="111"/>
    </row>
    <row r="17" spans="1:77" ht="7.15" customHeight="1" x14ac:dyDescent="0.25">
      <c r="A17" s="213" t="s">
        <v>279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08"/>
      <c r="BY17" s="111"/>
    </row>
    <row r="18" spans="1:77" ht="7.15" customHeight="1" x14ac:dyDescent="0.25">
      <c r="A18" s="209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08"/>
      <c r="BY18" s="111"/>
    </row>
    <row r="19" spans="1:77" ht="7.15" customHeight="1" x14ac:dyDescent="0.25">
      <c r="A19" s="209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08"/>
      <c r="BY19" s="111"/>
    </row>
    <row r="20" spans="1:77" ht="7.15" customHeight="1" x14ac:dyDescent="0.25">
      <c r="A20" s="209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08"/>
      <c r="BY20" s="111"/>
    </row>
    <row r="21" spans="1:77" ht="7.15" customHeight="1" x14ac:dyDescent="0.25">
      <c r="A21" s="209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08"/>
      <c r="BY21" s="111"/>
    </row>
    <row r="22" spans="1:77" ht="7.15" customHeight="1" x14ac:dyDescent="0.25">
      <c r="A22" s="209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08"/>
      <c r="BY22" s="111"/>
    </row>
    <row r="23" spans="1:77" ht="7.15" customHeight="1" x14ac:dyDescent="0.25">
      <c r="A23" s="209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08"/>
      <c r="BY23" s="111"/>
    </row>
    <row r="24" spans="1:77" ht="7.15" customHeight="1" x14ac:dyDescent="0.25">
      <c r="A24" s="209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08"/>
      <c r="BY24" s="111"/>
    </row>
    <row r="25" spans="1:77" ht="7.15" customHeight="1" x14ac:dyDescent="0.25">
      <c r="A25" s="209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08"/>
      <c r="BY25" s="111"/>
    </row>
    <row r="26" spans="1:77" ht="7.15" customHeight="1" x14ac:dyDescent="0.25">
      <c r="A26" s="209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08"/>
      <c r="BY26" s="111"/>
    </row>
    <row r="27" spans="1:77" ht="7.15" customHeight="1" x14ac:dyDescent="0.25">
      <c r="A27" s="209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08"/>
      <c r="BY27" s="111"/>
    </row>
    <row r="28" spans="1:77" ht="7.15" customHeight="1" x14ac:dyDescent="0.25">
      <c r="A28" s="209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08"/>
      <c r="BY28" s="111"/>
    </row>
    <row r="29" spans="1:77" ht="7.15" customHeight="1" x14ac:dyDescent="0.25">
      <c r="A29" s="209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08"/>
      <c r="BY29" s="111"/>
    </row>
    <row r="30" spans="1:77" ht="7.15" customHeight="1" x14ac:dyDescent="0.2">
      <c r="A30" s="132"/>
      <c r="BX30" s="131"/>
    </row>
    <row r="31" spans="1:77" ht="7.15" customHeight="1" x14ac:dyDescent="0.2">
      <c r="A31" s="132"/>
      <c r="BX31" s="131"/>
    </row>
    <row r="32" spans="1:77" ht="7.15" customHeight="1" x14ac:dyDescent="0.2">
      <c r="A32" s="132"/>
      <c r="BX32" s="131"/>
    </row>
    <row r="33" spans="1:77" ht="7.15" customHeight="1" x14ac:dyDescent="0.2">
      <c r="A33" s="132"/>
      <c r="BX33" s="131"/>
    </row>
    <row r="34" spans="1:77" ht="7.15" customHeight="1" x14ac:dyDescent="0.2">
      <c r="A34" s="132"/>
      <c r="BX34" s="131"/>
    </row>
    <row r="35" spans="1:77" ht="7.15" customHeight="1" x14ac:dyDescent="0.2">
      <c r="A35" s="132"/>
      <c r="BX35" s="131"/>
    </row>
    <row r="36" spans="1:77" ht="7.15" customHeight="1" x14ac:dyDescent="0.2">
      <c r="A36" s="132"/>
      <c r="H36" s="215" t="s">
        <v>1</v>
      </c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7"/>
      <c r="AM36" s="221" t="s">
        <v>208</v>
      </c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3"/>
      <c r="BX36" s="131"/>
    </row>
    <row r="37" spans="1:77" ht="7.15" customHeight="1" x14ac:dyDescent="0.2">
      <c r="A37" s="132"/>
      <c r="H37" s="218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20"/>
      <c r="AM37" s="224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6"/>
      <c r="BX37" s="131"/>
    </row>
    <row r="38" spans="1:77" ht="7.15" customHeight="1" x14ac:dyDescent="0.2">
      <c r="A38" s="132"/>
      <c r="H38" s="227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9"/>
      <c r="AM38" s="236" t="str">
        <f>IF(H38="","",VLOOKUP(H38,Company_Name!A1:B199,2,FALSE))</f>
        <v/>
      </c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7"/>
      <c r="BX38" s="131"/>
    </row>
    <row r="39" spans="1:77" ht="7.15" customHeight="1" x14ac:dyDescent="0.2">
      <c r="A39" s="132"/>
      <c r="H39" s="230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2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7"/>
      <c r="BX39" s="131"/>
    </row>
    <row r="40" spans="1:77" ht="7.15" customHeight="1" x14ac:dyDescent="0.2">
      <c r="A40" s="132"/>
      <c r="H40" s="233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5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9"/>
      <c r="BX40" s="131"/>
    </row>
    <row r="41" spans="1:77" ht="7.15" customHeight="1" x14ac:dyDescent="0.2">
      <c r="A41" s="132"/>
      <c r="BX41" s="131"/>
    </row>
    <row r="42" spans="1:77" ht="7.15" customHeight="1" x14ac:dyDescent="0.2">
      <c r="A42" s="132"/>
      <c r="BX42" s="131"/>
    </row>
    <row r="43" spans="1:77" ht="7.15" customHeight="1" x14ac:dyDescent="0.25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202" t="s">
        <v>209</v>
      </c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4">
        <f>$BP$2-1</f>
        <v>2025</v>
      </c>
      <c r="AY43" s="205"/>
      <c r="AZ43" s="205"/>
      <c r="BA43" s="205"/>
      <c r="BB43" s="205"/>
      <c r="BC43" s="205"/>
      <c r="BD43" s="205"/>
      <c r="BE43" s="205"/>
      <c r="BF43" s="205"/>
      <c r="BG43" s="205"/>
      <c r="BR43" s="134"/>
      <c r="BS43" s="134"/>
      <c r="BT43" s="134"/>
      <c r="BU43" s="134"/>
      <c r="BV43" s="134"/>
      <c r="BW43" s="134"/>
      <c r="BX43" s="135"/>
      <c r="BY43" s="111"/>
    </row>
    <row r="44" spans="1:77" ht="7.15" customHeight="1" x14ac:dyDescent="0.25">
      <c r="A44" s="136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R44" s="134"/>
      <c r="BS44" s="134"/>
      <c r="BT44" s="134"/>
      <c r="BU44" s="134"/>
      <c r="BV44" s="134"/>
      <c r="BW44" s="134"/>
      <c r="BX44" s="135"/>
      <c r="BY44" s="111"/>
    </row>
    <row r="45" spans="1:77" ht="7.15" customHeight="1" x14ac:dyDescent="0.25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9"/>
      <c r="BY45" s="111"/>
    </row>
    <row r="46" spans="1:77" ht="7.15" customHeight="1" x14ac:dyDescent="0.25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9"/>
      <c r="BY46" s="111"/>
    </row>
    <row r="47" spans="1:77" ht="7.15" customHeight="1" x14ac:dyDescent="0.2">
      <c r="A47" s="206" t="s">
        <v>210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8"/>
      <c r="BY47" s="140"/>
    </row>
    <row r="48" spans="1:77" ht="7.15" customHeight="1" x14ac:dyDescent="0.2">
      <c r="A48" s="209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8"/>
      <c r="BY48" s="140"/>
    </row>
    <row r="49" spans="1:77" ht="7.15" customHeight="1" x14ac:dyDescent="0.2">
      <c r="A49" s="209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8"/>
      <c r="BY49" s="140"/>
    </row>
    <row r="50" spans="1:77" ht="7.15" customHeight="1" x14ac:dyDescent="0.2">
      <c r="A50" s="209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8"/>
      <c r="BY50" s="140"/>
    </row>
    <row r="51" spans="1:77" ht="7.15" customHeight="1" x14ac:dyDescent="0.2">
      <c r="A51" s="209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8"/>
      <c r="BY51" s="140"/>
    </row>
    <row r="52" spans="1:77" ht="7.15" customHeight="1" x14ac:dyDescent="0.2">
      <c r="A52" s="209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8"/>
      <c r="BY52" s="140"/>
    </row>
    <row r="53" spans="1:77" ht="7.15" customHeight="1" x14ac:dyDescent="0.2">
      <c r="A53" s="209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7"/>
      <c r="BR53" s="207"/>
      <c r="BS53" s="207"/>
      <c r="BT53" s="207"/>
      <c r="BU53" s="207"/>
      <c r="BV53" s="207"/>
      <c r="BW53" s="207"/>
      <c r="BX53" s="208"/>
      <c r="BY53" s="140"/>
    </row>
    <row r="54" spans="1:77" ht="7.15" customHeight="1" x14ac:dyDescent="0.2">
      <c r="A54" s="209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207"/>
      <c r="BV54" s="207"/>
      <c r="BW54" s="207"/>
      <c r="BX54" s="208"/>
      <c r="BY54" s="140"/>
    </row>
    <row r="55" spans="1:77" ht="7.15" customHeight="1" x14ac:dyDescent="0.2">
      <c r="A55" s="209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207"/>
      <c r="BV55" s="207"/>
      <c r="BW55" s="207"/>
      <c r="BX55" s="208"/>
      <c r="BY55" s="140"/>
    </row>
    <row r="56" spans="1:77" ht="7.15" customHeight="1" x14ac:dyDescent="0.2">
      <c r="A56" s="209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8"/>
      <c r="BY56" s="140"/>
    </row>
    <row r="57" spans="1:77" ht="7.15" customHeight="1" x14ac:dyDescent="0.2">
      <c r="A57" s="209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207"/>
      <c r="BV57" s="207"/>
      <c r="BW57" s="207"/>
      <c r="BX57" s="208"/>
      <c r="BY57" s="140"/>
    </row>
    <row r="58" spans="1:77" ht="7.15" customHeight="1" x14ac:dyDescent="0.2">
      <c r="A58" s="209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207"/>
      <c r="BV58" s="207"/>
      <c r="BW58" s="207"/>
      <c r="BX58" s="208"/>
      <c r="BY58" s="140"/>
    </row>
    <row r="59" spans="1:77" ht="7.15" customHeight="1" x14ac:dyDescent="0.2">
      <c r="A59" s="209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207"/>
      <c r="BV59" s="207"/>
      <c r="BW59" s="207"/>
      <c r="BX59" s="208"/>
      <c r="BY59" s="140"/>
    </row>
    <row r="60" spans="1:77" ht="7.15" customHeight="1" x14ac:dyDescent="0.2">
      <c r="A60" s="209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07"/>
      <c r="BX60" s="208"/>
      <c r="BY60" s="140"/>
    </row>
    <row r="61" spans="1:77" ht="7.15" customHeight="1" x14ac:dyDescent="0.2">
      <c r="A61" s="209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8"/>
      <c r="BY61" s="140"/>
    </row>
    <row r="62" spans="1:77" ht="7.15" customHeight="1" x14ac:dyDescent="0.2">
      <c r="A62" s="209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7"/>
      <c r="BN62" s="207"/>
      <c r="BO62" s="207"/>
      <c r="BP62" s="207"/>
      <c r="BQ62" s="207"/>
      <c r="BR62" s="207"/>
      <c r="BS62" s="207"/>
      <c r="BT62" s="207"/>
      <c r="BU62" s="207"/>
      <c r="BV62" s="207"/>
      <c r="BW62" s="207"/>
      <c r="BX62" s="208"/>
      <c r="BY62" s="140"/>
    </row>
    <row r="63" spans="1:77" ht="7.15" customHeight="1" x14ac:dyDescent="0.2">
      <c r="A63" s="209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8"/>
      <c r="BY63" s="140"/>
    </row>
    <row r="64" spans="1:77" ht="7.15" customHeight="1" x14ac:dyDescent="0.2">
      <c r="A64" s="209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7"/>
      <c r="BN64" s="207"/>
      <c r="BO64" s="207"/>
      <c r="BP64" s="207"/>
      <c r="BQ64" s="207"/>
      <c r="BR64" s="207"/>
      <c r="BS64" s="207"/>
      <c r="BT64" s="207"/>
      <c r="BU64" s="207"/>
      <c r="BV64" s="207"/>
      <c r="BW64" s="207"/>
      <c r="BX64" s="208"/>
      <c r="BY64" s="140"/>
    </row>
    <row r="65" spans="1:77" ht="7.15" customHeight="1" x14ac:dyDescent="0.2">
      <c r="A65" s="209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07"/>
      <c r="BN65" s="207"/>
      <c r="BO65" s="207"/>
      <c r="BP65" s="207"/>
      <c r="BQ65" s="207"/>
      <c r="BR65" s="207"/>
      <c r="BS65" s="207"/>
      <c r="BT65" s="207"/>
      <c r="BU65" s="207"/>
      <c r="BV65" s="207"/>
      <c r="BW65" s="207"/>
      <c r="BX65" s="208"/>
      <c r="BY65" s="140"/>
    </row>
    <row r="66" spans="1:77" ht="7.15" customHeight="1" x14ac:dyDescent="0.2">
      <c r="A66" s="209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7"/>
      <c r="BR66" s="207"/>
      <c r="BS66" s="207"/>
      <c r="BT66" s="207"/>
      <c r="BU66" s="207"/>
      <c r="BV66" s="207"/>
      <c r="BW66" s="207"/>
      <c r="BX66" s="208"/>
      <c r="BY66" s="140"/>
    </row>
    <row r="67" spans="1:77" ht="7.15" customHeight="1" x14ac:dyDescent="0.2">
      <c r="A67" s="209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07"/>
      <c r="BN67" s="207"/>
      <c r="BO67" s="207"/>
      <c r="BP67" s="207"/>
      <c r="BQ67" s="207"/>
      <c r="BR67" s="207"/>
      <c r="BS67" s="207"/>
      <c r="BT67" s="207"/>
      <c r="BU67" s="207"/>
      <c r="BV67" s="207"/>
      <c r="BW67" s="207"/>
      <c r="BX67" s="208"/>
      <c r="BY67" s="140"/>
    </row>
    <row r="68" spans="1:77" ht="7.15" customHeight="1" x14ac:dyDescent="0.2">
      <c r="A68" s="209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07"/>
      <c r="BS68" s="207"/>
      <c r="BT68" s="207"/>
      <c r="BU68" s="207"/>
      <c r="BV68" s="207"/>
      <c r="BW68" s="207"/>
      <c r="BX68" s="208"/>
      <c r="BY68" s="140"/>
    </row>
    <row r="69" spans="1:77" ht="7.15" customHeight="1" x14ac:dyDescent="0.2">
      <c r="A69" s="209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  <c r="BM69" s="207"/>
      <c r="BN69" s="207"/>
      <c r="BO69" s="207"/>
      <c r="BP69" s="207"/>
      <c r="BQ69" s="207"/>
      <c r="BR69" s="207"/>
      <c r="BS69" s="207"/>
      <c r="BT69" s="207"/>
      <c r="BU69" s="207"/>
      <c r="BV69" s="207"/>
      <c r="BW69" s="207"/>
      <c r="BX69" s="208"/>
      <c r="BY69" s="140"/>
    </row>
    <row r="70" spans="1:77" ht="7.15" customHeight="1" x14ac:dyDescent="0.2">
      <c r="A70" s="209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7"/>
      <c r="BR70" s="207"/>
      <c r="BS70" s="207"/>
      <c r="BT70" s="207"/>
      <c r="BU70" s="207"/>
      <c r="BV70" s="207"/>
      <c r="BW70" s="207"/>
      <c r="BX70" s="208"/>
      <c r="BY70" s="140"/>
    </row>
    <row r="71" spans="1:77" ht="7.15" customHeight="1" x14ac:dyDescent="0.2">
      <c r="A71" s="209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8"/>
      <c r="BY71" s="140"/>
    </row>
    <row r="72" spans="1:77" ht="7.15" customHeight="1" x14ac:dyDescent="0.2">
      <c r="A72" s="209"/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7"/>
      <c r="BR72" s="207"/>
      <c r="BS72" s="207"/>
      <c r="BT72" s="207"/>
      <c r="BU72" s="207"/>
      <c r="BV72" s="207"/>
      <c r="BW72" s="207"/>
      <c r="BX72" s="208"/>
      <c r="BY72" s="140"/>
    </row>
    <row r="73" spans="1:77" ht="7.15" customHeight="1" x14ac:dyDescent="0.2">
      <c r="A73" s="209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8"/>
      <c r="BY73" s="140"/>
    </row>
    <row r="74" spans="1:77" ht="7.15" customHeight="1" x14ac:dyDescent="0.2">
      <c r="A74" s="209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8"/>
      <c r="BY74" s="140"/>
    </row>
    <row r="75" spans="1:77" ht="7.15" customHeight="1" x14ac:dyDescent="0.2">
      <c r="A75" s="209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  <c r="BI75" s="207"/>
      <c r="BJ75" s="207"/>
      <c r="BK75" s="207"/>
      <c r="BL75" s="207"/>
      <c r="BM75" s="207"/>
      <c r="BN75" s="207"/>
      <c r="BO75" s="207"/>
      <c r="BP75" s="207"/>
      <c r="BQ75" s="207"/>
      <c r="BR75" s="207"/>
      <c r="BS75" s="207"/>
      <c r="BT75" s="207"/>
      <c r="BU75" s="207"/>
      <c r="BV75" s="207"/>
      <c r="BW75" s="207"/>
      <c r="BX75" s="208"/>
      <c r="BY75" s="140"/>
    </row>
    <row r="76" spans="1:77" ht="7.15" customHeight="1" x14ac:dyDescent="0.2">
      <c r="A76" s="209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7"/>
      <c r="BN76" s="207"/>
      <c r="BO76" s="207"/>
      <c r="BP76" s="207"/>
      <c r="BQ76" s="207"/>
      <c r="BR76" s="207"/>
      <c r="BS76" s="207"/>
      <c r="BT76" s="207"/>
      <c r="BU76" s="207"/>
      <c r="BV76" s="207"/>
      <c r="BW76" s="207"/>
      <c r="BX76" s="208"/>
      <c r="BY76" s="140"/>
    </row>
    <row r="77" spans="1:77" ht="7.15" customHeight="1" x14ac:dyDescent="0.2">
      <c r="A77" s="209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  <c r="BM77" s="207"/>
      <c r="BN77" s="207"/>
      <c r="BO77" s="207"/>
      <c r="BP77" s="207"/>
      <c r="BQ77" s="207"/>
      <c r="BR77" s="207"/>
      <c r="BS77" s="207"/>
      <c r="BT77" s="207"/>
      <c r="BU77" s="207"/>
      <c r="BV77" s="207"/>
      <c r="BW77" s="207"/>
      <c r="BX77" s="208"/>
      <c r="BY77" s="140"/>
    </row>
    <row r="78" spans="1:77" ht="7.15" customHeight="1" x14ac:dyDescent="0.2">
      <c r="A78" s="209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7"/>
      <c r="BN78" s="207"/>
      <c r="BO78" s="207"/>
      <c r="BP78" s="207"/>
      <c r="BQ78" s="207"/>
      <c r="BR78" s="207"/>
      <c r="BS78" s="207"/>
      <c r="BT78" s="207"/>
      <c r="BU78" s="207"/>
      <c r="BV78" s="207"/>
      <c r="BW78" s="207"/>
      <c r="BX78" s="208"/>
      <c r="BY78" s="140"/>
    </row>
    <row r="79" spans="1:77" ht="7.15" customHeight="1" x14ac:dyDescent="0.2">
      <c r="A79" s="209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8"/>
      <c r="BY79" s="140"/>
    </row>
    <row r="80" spans="1:77" ht="7.15" customHeight="1" x14ac:dyDescent="0.2">
      <c r="A80" s="209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07"/>
      <c r="BN80" s="207"/>
      <c r="BO80" s="207"/>
      <c r="BP80" s="207"/>
      <c r="BQ80" s="207"/>
      <c r="BR80" s="207"/>
      <c r="BS80" s="207"/>
      <c r="BT80" s="207"/>
      <c r="BU80" s="207"/>
      <c r="BV80" s="207"/>
      <c r="BW80" s="207"/>
      <c r="BX80" s="208"/>
      <c r="BY80" s="140"/>
    </row>
    <row r="81" spans="1:77" ht="7.15" customHeight="1" x14ac:dyDescent="0.2">
      <c r="A81" s="209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8"/>
      <c r="BY81" s="140"/>
    </row>
    <row r="82" spans="1:77" ht="7.15" customHeight="1" x14ac:dyDescent="0.2">
      <c r="A82" s="209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8"/>
      <c r="BY82" s="140"/>
    </row>
    <row r="83" spans="1:77" ht="7.15" customHeight="1" x14ac:dyDescent="0.2">
      <c r="A83" s="209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07"/>
      <c r="BN83" s="207"/>
      <c r="BO83" s="207"/>
      <c r="BP83" s="207"/>
      <c r="BQ83" s="207"/>
      <c r="BR83" s="207"/>
      <c r="BS83" s="207"/>
      <c r="BT83" s="207"/>
      <c r="BU83" s="207"/>
      <c r="BV83" s="207"/>
      <c r="BW83" s="207"/>
      <c r="BX83" s="208"/>
      <c r="BY83" s="140"/>
    </row>
    <row r="84" spans="1:77" ht="7.15" customHeight="1" x14ac:dyDescent="0.2">
      <c r="A84" s="209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07"/>
      <c r="BN84" s="207"/>
      <c r="BO84" s="207"/>
      <c r="BP84" s="207"/>
      <c r="BQ84" s="207"/>
      <c r="BR84" s="207"/>
      <c r="BS84" s="207"/>
      <c r="BT84" s="207"/>
      <c r="BU84" s="207"/>
      <c r="BV84" s="207"/>
      <c r="BW84" s="207"/>
      <c r="BX84" s="208"/>
      <c r="BY84" s="140"/>
    </row>
    <row r="85" spans="1:77" ht="7.15" customHeight="1" x14ac:dyDescent="0.2">
      <c r="A85" s="209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07"/>
      <c r="BN85" s="207"/>
      <c r="BO85" s="207"/>
      <c r="BP85" s="207"/>
      <c r="BQ85" s="207"/>
      <c r="BR85" s="207"/>
      <c r="BS85" s="207"/>
      <c r="BT85" s="207"/>
      <c r="BU85" s="207"/>
      <c r="BV85" s="207"/>
      <c r="BW85" s="207"/>
      <c r="BX85" s="208"/>
      <c r="BY85" s="140"/>
    </row>
    <row r="86" spans="1:77" ht="7.15" customHeight="1" x14ac:dyDescent="0.2">
      <c r="A86" s="209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207"/>
      <c r="BN86" s="207"/>
      <c r="BO86" s="207"/>
      <c r="BP86" s="207"/>
      <c r="BQ86" s="207"/>
      <c r="BR86" s="207"/>
      <c r="BS86" s="207"/>
      <c r="BT86" s="207"/>
      <c r="BU86" s="207"/>
      <c r="BV86" s="207"/>
      <c r="BW86" s="207"/>
      <c r="BX86" s="208"/>
      <c r="BY86" s="140"/>
    </row>
    <row r="87" spans="1:77" ht="7.15" customHeight="1" x14ac:dyDescent="0.2">
      <c r="A87" s="209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  <c r="BI87" s="207"/>
      <c r="BJ87" s="207"/>
      <c r="BK87" s="207"/>
      <c r="BL87" s="207"/>
      <c r="BM87" s="207"/>
      <c r="BN87" s="207"/>
      <c r="BO87" s="207"/>
      <c r="BP87" s="207"/>
      <c r="BQ87" s="207"/>
      <c r="BR87" s="207"/>
      <c r="BS87" s="207"/>
      <c r="BT87" s="207"/>
      <c r="BU87" s="207"/>
      <c r="BV87" s="207"/>
      <c r="BW87" s="207"/>
      <c r="BX87" s="208"/>
      <c r="BY87" s="140"/>
    </row>
    <row r="88" spans="1:77" ht="7.15" customHeight="1" x14ac:dyDescent="0.2">
      <c r="A88" s="209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  <c r="BI88" s="207"/>
      <c r="BJ88" s="207"/>
      <c r="BK88" s="207"/>
      <c r="BL88" s="207"/>
      <c r="BM88" s="207"/>
      <c r="BN88" s="207"/>
      <c r="BO88" s="207"/>
      <c r="BP88" s="207"/>
      <c r="BQ88" s="207"/>
      <c r="BR88" s="207"/>
      <c r="BS88" s="207"/>
      <c r="BT88" s="207"/>
      <c r="BU88" s="207"/>
      <c r="BV88" s="207"/>
      <c r="BW88" s="207"/>
      <c r="BX88" s="208"/>
      <c r="BY88" s="140"/>
    </row>
    <row r="89" spans="1:77" ht="7.15" customHeight="1" x14ac:dyDescent="0.25">
      <c r="A89" s="196" t="s">
        <v>280</v>
      </c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7"/>
      <c r="BL89" s="197"/>
      <c r="BM89" s="197"/>
      <c r="BN89" s="197"/>
      <c r="BO89" s="197"/>
      <c r="BP89" s="197"/>
      <c r="BQ89" s="197"/>
      <c r="BR89" s="197"/>
      <c r="BS89" s="197"/>
      <c r="BT89" s="197"/>
      <c r="BU89" s="197"/>
      <c r="BV89" s="197"/>
      <c r="BW89" s="197"/>
      <c r="BX89" s="198"/>
      <c r="BY89" s="111"/>
    </row>
    <row r="90" spans="1:77" ht="7.15" customHeight="1" x14ac:dyDescent="0.25">
      <c r="A90" s="196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8"/>
      <c r="BY90" s="111"/>
    </row>
    <row r="91" spans="1:77" ht="7.15" customHeight="1" x14ac:dyDescent="0.25">
      <c r="A91" s="196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198"/>
      <c r="BY91" s="111"/>
    </row>
    <row r="92" spans="1:77" ht="7.15" customHeight="1" x14ac:dyDescent="0.25">
      <c r="A92" s="196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7"/>
      <c r="BN92" s="197"/>
      <c r="BO92" s="197"/>
      <c r="BP92" s="197"/>
      <c r="BQ92" s="197"/>
      <c r="BR92" s="197"/>
      <c r="BS92" s="197"/>
      <c r="BT92" s="197"/>
      <c r="BU92" s="197"/>
      <c r="BV92" s="197"/>
      <c r="BW92" s="197"/>
      <c r="BX92" s="198"/>
      <c r="BY92" s="111"/>
    </row>
    <row r="93" spans="1:77" ht="7.15" customHeight="1" thickBot="1" x14ac:dyDescent="0.25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1"/>
    </row>
    <row r="94" spans="1:77" ht="7.15" customHeight="1" thickTop="1" x14ac:dyDescent="0.2"/>
    <row r="95" spans="1:77" ht="7.15" hidden="1" customHeight="1" x14ac:dyDescent="0.25"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</row>
    <row r="96" spans="1:77" ht="7.15" hidden="1" customHeight="1" x14ac:dyDescent="0.25"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</row>
    <row r="97" ht="7.15" hidden="1" customHeight="1" x14ac:dyDescent="0.2"/>
    <row r="98" ht="7.15" customHeight="1" x14ac:dyDescent="0.2"/>
    <row r="99" ht="7.15" customHeight="1" x14ac:dyDescent="0.2"/>
    <row r="100" ht="7.15" customHeight="1" x14ac:dyDescent="0.2"/>
    <row r="101" ht="7.15" customHeight="1" x14ac:dyDescent="0.2"/>
    <row r="102" ht="7.15" customHeight="1" x14ac:dyDescent="0.2"/>
    <row r="103" ht="7.15" customHeight="1" x14ac:dyDescent="0.2"/>
    <row r="104" ht="7.15" customHeight="1" x14ac:dyDescent="0.2"/>
    <row r="105" ht="7.15" customHeight="1" x14ac:dyDescent="0.2"/>
    <row r="106" ht="7.15" customHeight="1" x14ac:dyDescent="0.2"/>
    <row r="107" ht="7.15" customHeight="1" x14ac:dyDescent="0.2"/>
  </sheetData>
  <protectedRanges>
    <protectedRange sqref="BP2:BW4" name="Tax Year"/>
  </protectedRanges>
  <mergeCells count="11">
    <mergeCell ref="A89:BX93"/>
    <mergeCell ref="N43:AW44"/>
    <mergeCell ref="AX43:BG44"/>
    <mergeCell ref="A47:BX88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Warning" error="The data entered does not match the list of valid company names" promptTitle="Select Company Name" prompt="from the drop-down list using the down arrow icon" xr:uid="{00000000-0002-0000-0000-000001000000}">
          <x14:formula1>
            <xm:f>Company_Name!$A$1:$A$4</xm:f>
          </x14:formula1>
          <xm:sqref>H38:AL40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3"/>
  <sheetViews>
    <sheetView showGridLines="0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6.7109375" style="61" customWidth="1"/>
    <col min="20" max="20" width="5.7109375" style="61" customWidth="1"/>
    <col min="21" max="21" width="4.7109375" style="61" customWidth="1"/>
    <col min="22" max="22" width="3.7109375" style="61" customWidth="1"/>
    <col min="23" max="23" width="15.7109375" style="61" customWidth="1"/>
    <col min="24" max="25" width="3.7109375" style="61" customWidth="1"/>
    <col min="26" max="26" width="8.7109375" style="61" customWidth="1"/>
    <col min="27" max="27" width="4.7109375" style="61" customWidth="1"/>
    <col min="28" max="28" width="1.5703125" style="61" customWidth="1"/>
    <col min="29" max="30" width="3.7109375" style="61" hidden="1" customWidth="1"/>
    <col min="31" max="31" width="15.7109375" style="61" hidden="1" customWidth="1"/>
    <col min="32" max="32" width="5.42578125" style="61" hidden="1" customWidth="1"/>
    <col min="33" max="33" width="4.42578125" style="61" hidden="1" customWidth="1"/>
    <col min="34" max="34" width="6.7109375" style="61" hidden="1" customWidth="1"/>
    <col min="35" max="36" width="15.7109375" style="61" hidden="1" customWidth="1"/>
    <col min="37" max="16384" width="0" style="61" hidden="1"/>
  </cols>
  <sheetData>
    <row r="1" spans="1:36" x14ac:dyDescent="0.25">
      <c r="AB1" s="60"/>
      <c r="AC1" s="60"/>
      <c r="AD1" s="60"/>
      <c r="AE1" s="60"/>
      <c r="AF1" s="60"/>
      <c r="AG1" s="60"/>
      <c r="AH1" s="60"/>
      <c r="AI1" s="60"/>
      <c r="AJ1" s="60"/>
    </row>
    <row r="2" spans="1:36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67"/>
      <c r="P2" s="67"/>
      <c r="Q2" s="67"/>
      <c r="R2" s="67"/>
      <c r="S2" s="93"/>
      <c r="T2" s="93"/>
      <c r="U2" s="93"/>
      <c r="V2" s="93"/>
      <c r="W2" s="93"/>
      <c r="X2" s="93"/>
      <c r="Y2" s="93"/>
      <c r="Z2" s="93"/>
      <c r="AA2" s="94"/>
      <c r="AB2" s="60"/>
      <c r="AC2" s="60"/>
      <c r="AD2" s="60"/>
      <c r="AE2" s="60"/>
      <c r="AF2" s="60"/>
      <c r="AG2" s="60"/>
      <c r="AH2" s="60"/>
      <c r="AI2" s="60"/>
      <c r="AJ2" s="60"/>
    </row>
    <row r="3" spans="1:36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23.2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"/>
      <c r="P4" s="2"/>
      <c r="Q4" s="2"/>
      <c r="R4" s="2"/>
      <c r="S4" s="249" t="s">
        <v>113</v>
      </c>
      <c r="T4" s="249"/>
      <c r="U4" s="249"/>
      <c r="V4" s="632"/>
      <c r="W4" s="632"/>
      <c r="X4" s="632"/>
      <c r="Y4" s="632"/>
      <c r="Z4" s="632"/>
      <c r="AA4" s="633"/>
    </row>
    <row r="5" spans="1:36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"/>
      <c r="P5" s="2"/>
      <c r="Q5" s="2"/>
      <c r="R5" s="2"/>
      <c r="S5" s="632"/>
      <c r="T5" s="632"/>
      <c r="U5" s="632"/>
      <c r="V5" s="632"/>
      <c r="W5" s="632"/>
      <c r="X5" s="632"/>
      <c r="Y5" s="632"/>
      <c r="Z5" s="632"/>
      <c r="AA5" s="633"/>
    </row>
    <row r="6" spans="1:36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"/>
      <c r="P6" s="2"/>
      <c r="Q6" s="2"/>
      <c r="R6" s="2"/>
      <c r="S6" s="632"/>
      <c r="T6" s="632"/>
      <c r="U6" s="632"/>
      <c r="V6" s="632"/>
      <c r="W6" s="632"/>
      <c r="X6" s="632"/>
      <c r="Y6" s="632"/>
      <c r="Z6" s="632"/>
      <c r="AA6" s="633"/>
    </row>
    <row r="7" spans="1:36" ht="31.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"/>
      <c r="P7" s="2"/>
      <c r="Q7" s="2"/>
      <c r="R7" s="2"/>
      <c r="S7" s="634"/>
      <c r="T7" s="634"/>
      <c r="U7" s="634"/>
      <c r="V7" s="634"/>
      <c r="W7" s="634"/>
      <c r="X7" s="634"/>
      <c r="Y7" s="634"/>
      <c r="Z7" s="634"/>
      <c r="AA7" s="635"/>
    </row>
    <row r="8" spans="1:36" ht="23.25" x14ac:dyDescent="0.25">
      <c r="A8" s="252" t="s">
        <v>97</v>
      </c>
      <c r="B8" s="253"/>
      <c r="C8" s="253"/>
      <c r="D8" s="253"/>
      <c r="E8" s="189">
        <f>'Missouri Cover'!$BP$2</f>
        <v>2026</v>
      </c>
      <c r="F8" s="63"/>
      <c r="G8" s="63"/>
      <c r="H8" s="63"/>
      <c r="I8" s="636" t="s">
        <v>46</v>
      </c>
      <c r="J8" s="637"/>
      <c r="K8" s="637"/>
      <c r="L8" s="637"/>
      <c r="M8" s="637"/>
      <c r="N8" s="637"/>
      <c r="O8" s="637"/>
      <c r="P8" s="637"/>
      <c r="Q8" s="637"/>
      <c r="R8" s="638"/>
      <c r="S8" s="638"/>
      <c r="T8" s="638"/>
      <c r="U8" s="638"/>
      <c r="V8" s="638"/>
      <c r="W8" s="638"/>
      <c r="X8" s="638"/>
      <c r="Y8" s="638"/>
      <c r="Z8" s="638"/>
      <c r="AA8" s="639"/>
    </row>
    <row r="9" spans="1:36" ht="18" customHeight="1" x14ac:dyDescent="0.25">
      <c r="A9" s="640" t="s">
        <v>1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1"/>
      <c r="O9" s="642"/>
      <c r="P9" s="643" t="s">
        <v>0</v>
      </c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5"/>
    </row>
    <row r="10" spans="1:36" ht="30" customHeight="1" x14ac:dyDescent="0.25">
      <c r="A10" s="617" t="str">
        <f>IF('Schedule 2'!$A$10="","",'Schedule 2'!$A$10)</f>
        <v/>
      </c>
      <c r="B10" s="618"/>
      <c r="C10" s="618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9"/>
      <c r="P10" s="620" t="str">
        <f>IF('Schedule 2'!$M$10="","",'Schedule 2'!$M$10)</f>
        <v/>
      </c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1"/>
    </row>
    <row r="11" spans="1:36" ht="18" customHeight="1" x14ac:dyDescent="0.25">
      <c r="A11" s="622"/>
      <c r="B11" s="623"/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4"/>
    </row>
    <row r="12" spans="1:36" ht="30" customHeight="1" x14ac:dyDescent="0.25">
      <c r="A12" s="625" t="s">
        <v>95</v>
      </c>
      <c r="B12" s="626"/>
      <c r="C12" s="626"/>
      <c r="D12" s="626"/>
      <c r="E12" s="626"/>
      <c r="F12" s="626"/>
      <c r="G12" s="626"/>
      <c r="H12" s="626"/>
      <c r="I12" s="626"/>
      <c r="J12" s="626"/>
      <c r="K12" s="626"/>
      <c r="L12" s="626"/>
      <c r="M12" s="626"/>
      <c r="N12" s="626"/>
      <c r="O12" s="626"/>
      <c r="P12" s="626"/>
      <c r="Q12" s="626"/>
      <c r="R12" s="626"/>
      <c r="S12" s="444"/>
      <c r="T12" s="444"/>
      <c r="U12" s="444"/>
      <c r="V12" s="444"/>
      <c r="W12" s="444"/>
      <c r="X12" s="444"/>
      <c r="Y12" s="444"/>
      <c r="Z12" s="444"/>
      <c r="AA12" s="444"/>
    </row>
    <row r="13" spans="1:36" ht="30" customHeight="1" x14ac:dyDescent="0.25">
      <c r="A13" s="627"/>
      <c r="B13" s="628"/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9" t="s">
        <v>47</v>
      </c>
      <c r="O13" s="630"/>
      <c r="P13" s="630"/>
      <c r="Q13" s="630"/>
      <c r="R13" s="630"/>
      <c r="S13" s="630"/>
      <c r="T13" s="630"/>
      <c r="U13" s="630"/>
      <c r="V13" s="631"/>
      <c r="W13" s="631"/>
      <c r="X13" s="631"/>
      <c r="Y13" s="631"/>
      <c r="Z13" s="631"/>
      <c r="AA13" s="631"/>
    </row>
    <row r="14" spans="1:36" ht="60" customHeight="1" x14ac:dyDescent="0.25">
      <c r="A14" s="101" t="s">
        <v>31</v>
      </c>
      <c r="B14" s="534" t="s">
        <v>48</v>
      </c>
      <c r="C14" s="580"/>
      <c r="D14" s="580"/>
      <c r="E14" s="580"/>
      <c r="F14" s="580"/>
      <c r="G14" s="580"/>
      <c r="H14" s="580"/>
      <c r="I14" s="654" t="s">
        <v>49</v>
      </c>
      <c r="J14" s="654"/>
      <c r="K14" s="654"/>
      <c r="L14" s="646" t="s">
        <v>50</v>
      </c>
      <c r="M14" s="582"/>
      <c r="N14" s="646" t="s">
        <v>51</v>
      </c>
      <c r="O14" s="646"/>
      <c r="P14" s="646"/>
      <c r="Q14" s="95" t="s">
        <v>52</v>
      </c>
      <c r="R14" s="95" t="s">
        <v>53</v>
      </c>
      <c r="S14" s="646" t="s">
        <v>54</v>
      </c>
      <c r="T14" s="444"/>
      <c r="U14" s="444"/>
      <c r="V14" s="655" t="s">
        <v>55</v>
      </c>
      <c r="W14" s="444"/>
      <c r="X14" s="646" t="s">
        <v>56</v>
      </c>
      <c r="Y14" s="647"/>
      <c r="Z14" s="647"/>
      <c r="AA14" s="647"/>
    </row>
    <row r="15" spans="1:36" ht="30" customHeight="1" x14ac:dyDescent="0.25">
      <c r="A15" s="104">
        <v>1</v>
      </c>
      <c r="B15" s="648"/>
      <c r="C15" s="447"/>
      <c r="D15" s="447"/>
      <c r="E15" s="447"/>
      <c r="F15" s="447"/>
      <c r="G15" s="447"/>
      <c r="H15" s="447"/>
      <c r="I15" s="649"/>
      <c r="J15" s="649"/>
      <c r="K15" s="649"/>
      <c r="L15" s="649"/>
      <c r="M15" s="650"/>
      <c r="N15" s="651"/>
      <c r="O15" s="651"/>
      <c r="P15" s="651"/>
      <c r="Q15" s="105"/>
      <c r="R15" s="105"/>
      <c r="S15" s="651"/>
      <c r="T15" s="449"/>
      <c r="U15" s="449"/>
      <c r="V15" s="652"/>
      <c r="W15" s="653"/>
      <c r="X15" s="652"/>
      <c r="Y15" s="653"/>
      <c r="Z15" s="653"/>
      <c r="AA15" s="653"/>
    </row>
    <row r="16" spans="1:36" ht="30" customHeight="1" x14ac:dyDescent="0.25">
      <c r="A16" s="104">
        <v>2</v>
      </c>
      <c r="B16" s="648"/>
      <c r="C16" s="648"/>
      <c r="D16" s="648"/>
      <c r="E16" s="648"/>
      <c r="F16" s="648"/>
      <c r="G16" s="648"/>
      <c r="H16" s="648"/>
      <c r="I16" s="649"/>
      <c r="J16" s="649"/>
      <c r="K16" s="649"/>
      <c r="L16" s="649"/>
      <c r="M16" s="649"/>
      <c r="N16" s="651"/>
      <c r="O16" s="651"/>
      <c r="P16" s="651"/>
      <c r="Q16" s="105"/>
      <c r="R16" s="105"/>
      <c r="S16" s="651"/>
      <c r="T16" s="651"/>
      <c r="U16" s="651"/>
      <c r="V16" s="652"/>
      <c r="W16" s="652"/>
      <c r="X16" s="652"/>
      <c r="Y16" s="652"/>
      <c r="Z16" s="652"/>
      <c r="AA16" s="652"/>
    </row>
    <row r="17" spans="1:27" ht="30" customHeight="1" x14ac:dyDescent="0.25">
      <c r="A17" s="104">
        <v>3</v>
      </c>
      <c r="B17" s="648"/>
      <c r="C17" s="648"/>
      <c r="D17" s="648"/>
      <c r="E17" s="648"/>
      <c r="F17" s="648"/>
      <c r="G17" s="648"/>
      <c r="H17" s="648"/>
      <c r="I17" s="649"/>
      <c r="J17" s="649"/>
      <c r="K17" s="649"/>
      <c r="L17" s="649"/>
      <c r="M17" s="649"/>
      <c r="N17" s="651"/>
      <c r="O17" s="651"/>
      <c r="P17" s="651"/>
      <c r="Q17" s="105"/>
      <c r="R17" s="105"/>
      <c r="S17" s="651"/>
      <c r="T17" s="651"/>
      <c r="U17" s="651"/>
      <c r="V17" s="652"/>
      <c r="W17" s="652"/>
      <c r="X17" s="652"/>
      <c r="Y17" s="652"/>
      <c r="Z17" s="652"/>
      <c r="AA17" s="652"/>
    </row>
    <row r="18" spans="1:27" ht="30" customHeight="1" x14ac:dyDescent="0.25">
      <c r="A18" s="104">
        <v>4</v>
      </c>
      <c r="B18" s="648"/>
      <c r="C18" s="648"/>
      <c r="D18" s="648"/>
      <c r="E18" s="648"/>
      <c r="F18" s="648"/>
      <c r="G18" s="648"/>
      <c r="H18" s="648"/>
      <c r="I18" s="649"/>
      <c r="J18" s="649"/>
      <c r="K18" s="649"/>
      <c r="L18" s="649"/>
      <c r="M18" s="649"/>
      <c r="N18" s="651"/>
      <c r="O18" s="651"/>
      <c r="P18" s="651"/>
      <c r="Q18" s="105"/>
      <c r="R18" s="105"/>
      <c r="S18" s="651"/>
      <c r="T18" s="651"/>
      <c r="U18" s="651"/>
      <c r="V18" s="652"/>
      <c r="W18" s="652"/>
      <c r="X18" s="652"/>
      <c r="Y18" s="652"/>
      <c r="Z18" s="652"/>
      <c r="AA18" s="652"/>
    </row>
    <row r="19" spans="1:27" ht="30" customHeight="1" x14ac:dyDescent="0.25">
      <c r="A19" s="104">
        <v>5</v>
      </c>
      <c r="B19" s="648"/>
      <c r="C19" s="648"/>
      <c r="D19" s="648"/>
      <c r="E19" s="648"/>
      <c r="F19" s="648"/>
      <c r="G19" s="648"/>
      <c r="H19" s="648"/>
      <c r="I19" s="649"/>
      <c r="J19" s="649"/>
      <c r="K19" s="649"/>
      <c r="L19" s="649"/>
      <c r="M19" s="649"/>
      <c r="N19" s="651"/>
      <c r="O19" s="651"/>
      <c r="P19" s="651"/>
      <c r="Q19" s="105"/>
      <c r="R19" s="105"/>
      <c r="S19" s="651"/>
      <c r="T19" s="651"/>
      <c r="U19" s="651"/>
      <c r="V19" s="652"/>
      <c r="W19" s="652"/>
      <c r="X19" s="652"/>
      <c r="Y19" s="652"/>
      <c r="Z19" s="652"/>
      <c r="AA19" s="652"/>
    </row>
    <row r="20" spans="1:27" ht="30" customHeight="1" x14ac:dyDescent="0.25">
      <c r="A20" s="656" t="s">
        <v>57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  <c r="P20" s="657"/>
      <c r="Q20" s="657"/>
      <c r="R20" s="657"/>
      <c r="S20" s="658"/>
      <c r="T20" s="658"/>
      <c r="U20" s="658"/>
      <c r="V20" s="658"/>
      <c r="W20" s="658"/>
      <c r="X20" s="658"/>
      <c r="Y20" s="658"/>
      <c r="Z20" s="658"/>
      <c r="AA20" s="659"/>
    </row>
    <row r="21" spans="1:27" ht="30" customHeight="1" x14ac:dyDescent="0.25">
      <c r="A21" s="627"/>
      <c r="B21" s="628"/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628"/>
      <c r="N21" s="629" t="s">
        <v>47</v>
      </c>
      <c r="O21" s="630"/>
      <c r="P21" s="630"/>
      <c r="Q21" s="630"/>
      <c r="R21" s="630"/>
      <c r="S21" s="630"/>
      <c r="T21" s="630"/>
      <c r="U21" s="630"/>
      <c r="V21" s="631"/>
      <c r="W21" s="631"/>
      <c r="X21" s="631"/>
      <c r="Y21" s="631"/>
      <c r="Z21" s="631"/>
      <c r="AA21" s="631"/>
    </row>
    <row r="22" spans="1:27" ht="60" customHeight="1" x14ac:dyDescent="0.25">
      <c r="A22" s="101" t="s">
        <v>31</v>
      </c>
      <c r="B22" s="534" t="s">
        <v>48</v>
      </c>
      <c r="C22" s="580"/>
      <c r="D22" s="580"/>
      <c r="E22" s="580"/>
      <c r="F22" s="580"/>
      <c r="G22" s="580"/>
      <c r="H22" s="580"/>
      <c r="I22" s="654" t="s">
        <v>49</v>
      </c>
      <c r="J22" s="654"/>
      <c r="K22" s="654"/>
      <c r="L22" s="646" t="s">
        <v>50</v>
      </c>
      <c r="M22" s="582"/>
      <c r="N22" s="646" t="s">
        <v>51</v>
      </c>
      <c r="O22" s="646"/>
      <c r="P22" s="646"/>
      <c r="Q22" s="95" t="s">
        <v>52</v>
      </c>
      <c r="R22" s="95" t="s">
        <v>53</v>
      </c>
      <c r="S22" s="646" t="s">
        <v>54</v>
      </c>
      <c r="T22" s="444"/>
      <c r="U22" s="444"/>
      <c r="V22" s="655" t="s">
        <v>55</v>
      </c>
      <c r="W22" s="444"/>
      <c r="X22" s="646" t="s">
        <v>56</v>
      </c>
      <c r="Y22" s="647"/>
      <c r="Z22" s="647"/>
      <c r="AA22" s="647"/>
    </row>
    <row r="23" spans="1:27" ht="30" customHeight="1" x14ac:dyDescent="0.25">
      <c r="A23" s="104">
        <v>6</v>
      </c>
      <c r="B23" s="648"/>
      <c r="C23" s="648"/>
      <c r="D23" s="648"/>
      <c r="E23" s="648"/>
      <c r="F23" s="648"/>
      <c r="G23" s="648"/>
      <c r="H23" s="648"/>
      <c r="I23" s="649"/>
      <c r="J23" s="649"/>
      <c r="K23" s="649"/>
      <c r="L23" s="649"/>
      <c r="M23" s="649"/>
      <c r="N23" s="651"/>
      <c r="O23" s="651"/>
      <c r="P23" s="651"/>
      <c r="Q23" s="105"/>
      <c r="R23" s="105"/>
      <c r="S23" s="651"/>
      <c r="T23" s="651"/>
      <c r="U23" s="651"/>
      <c r="V23" s="652"/>
      <c r="W23" s="653"/>
      <c r="X23" s="652"/>
      <c r="Y23" s="653"/>
      <c r="Z23" s="653"/>
      <c r="AA23" s="653"/>
    </row>
    <row r="24" spans="1:27" ht="30" customHeight="1" x14ac:dyDescent="0.25">
      <c r="A24" s="104">
        <v>7</v>
      </c>
      <c r="B24" s="648"/>
      <c r="C24" s="648"/>
      <c r="D24" s="648"/>
      <c r="E24" s="648"/>
      <c r="F24" s="648"/>
      <c r="G24" s="648"/>
      <c r="H24" s="648"/>
      <c r="I24" s="649"/>
      <c r="J24" s="649"/>
      <c r="K24" s="649"/>
      <c r="L24" s="649"/>
      <c r="M24" s="649"/>
      <c r="N24" s="651"/>
      <c r="O24" s="651"/>
      <c r="P24" s="651"/>
      <c r="Q24" s="105"/>
      <c r="R24" s="105"/>
      <c r="S24" s="651"/>
      <c r="T24" s="651"/>
      <c r="U24" s="651"/>
      <c r="V24" s="652"/>
      <c r="W24" s="652"/>
      <c r="X24" s="652"/>
      <c r="Y24" s="652"/>
      <c r="Z24" s="652"/>
      <c r="AA24" s="652"/>
    </row>
    <row r="25" spans="1:27" ht="30" customHeight="1" x14ac:dyDescent="0.25">
      <c r="A25" s="104">
        <v>8</v>
      </c>
      <c r="B25" s="648"/>
      <c r="C25" s="648"/>
      <c r="D25" s="648"/>
      <c r="E25" s="648"/>
      <c r="F25" s="648"/>
      <c r="G25" s="648"/>
      <c r="H25" s="648"/>
      <c r="I25" s="649"/>
      <c r="J25" s="649"/>
      <c r="K25" s="649"/>
      <c r="L25" s="649"/>
      <c r="M25" s="649"/>
      <c r="N25" s="651"/>
      <c r="O25" s="651"/>
      <c r="P25" s="651"/>
      <c r="Q25" s="105"/>
      <c r="R25" s="105"/>
      <c r="S25" s="651"/>
      <c r="T25" s="651"/>
      <c r="U25" s="651"/>
      <c r="V25" s="652"/>
      <c r="W25" s="652"/>
      <c r="X25" s="652"/>
      <c r="Y25" s="652"/>
      <c r="Z25" s="652"/>
      <c r="AA25" s="652"/>
    </row>
    <row r="26" spans="1:27" ht="30" customHeight="1" x14ac:dyDescent="0.25">
      <c r="A26" s="104">
        <v>9</v>
      </c>
      <c r="B26" s="648"/>
      <c r="C26" s="648"/>
      <c r="D26" s="648"/>
      <c r="E26" s="648"/>
      <c r="F26" s="648"/>
      <c r="G26" s="648"/>
      <c r="H26" s="648"/>
      <c r="I26" s="649"/>
      <c r="J26" s="649"/>
      <c r="K26" s="649"/>
      <c r="L26" s="649"/>
      <c r="M26" s="649"/>
      <c r="N26" s="651"/>
      <c r="O26" s="651"/>
      <c r="P26" s="651"/>
      <c r="Q26" s="105"/>
      <c r="R26" s="105"/>
      <c r="S26" s="651"/>
      <c r="T26" s="651"/>
      <c r="U26" s="651"/>
      <c r="V26" s="652"/>
      <c r="W26" s="652"/>
      <c r="X26" s="652"/>
      <c r="Y26" s="652"/>
      <c r="Z26" s="652"/>
      <c r="AA26" s="652"/>
    </row>
    <row r="27" spans="1:27" ht="30" customHeight="1" x14ac:dyDescent="0.25">
      <c r="A27" s="104">
        <v>10</v>
      </c>
      <c r="B27" s="648"/>
      <c r="C27" s="648"/>
      <c r="D27" s="648"/>
      <c r="E27" s="648"/>
      <c r="F27" s="648"/>
      <c r="G27" s="648"/>
      <c r="H27" s="648"/>
      <c r="I27" s="649"/>
      <c r="J27" s="649"/>
      <c r="K27" s="649"/>
      <c r="L27" s="649"/>
      <c r="M27" s="649"/>
      <c r="N27" s="651"/>
      <c r="O27" s="651"/>
      <c r="P27" s="651"/>
      <c r="Q27" s="105"/>
      <c r="R27" s="105"/>
      <c r="S27" s="651"/>
      <c r="T27" s="651"/>
      <c r="U27" s="651"/>
      <c r="V27" s="652"/>
      <c r="W27" s="652"/>
      <c r="X27" s="652"/>
      <c r="Y27" s="652"/>
      <c r="Z27" s="652"/>
      <c r="AA27" s="652"/>
    </row>
    <row r="28" spans="1:27" ht="9.6" customHeight="1" x14ac:dyDescent="0.25">
      <c r="A28" s="660"/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2"/>
    </row>
    <row r="29" spans="1:27" ht="12.6" customHeight="1" x14ac:dyDescent="0.25">
      <c r="A29" s="663">
        <v>45292</v>
      </c>
      <c r="B29" s="664"/>
      <c r="C29" s="664"/>
      <c r="D29" s="664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4"/>
      <c r="P29" s="664"/>
      <c r="Q29" s="664"/>
      <c r="R29" s="665"/>
      <c r="S29" s="665"/>
      <c r="T29" s="665"/>
      <c r="U29" s="665"/>
      <c r="V29" s="665"/>
      <c r="W29" s="665"/>
      <c r="X29" s="665" t="s">
        <v>112</v>
      </c>
      <c r="Y29" s="665"/>
      <c r="Z29" s="665"/>
      <c r="AA29" s="665"/>
    </row>
    <row r="30" spans="1:27" ht="9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24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69" hidden="1" customHeight="1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30" hidden="1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30.75" hidden="1" customHeight="1" x14ac:dyDescent="0.25"/>
    <row r="35" spans="1:19" ht="30" hidden="1" customHeight="1" x14ac:dyDescent="0.25"/>
    <row r="36" spans="1:19" ht="30" hidden="1" customHeight="1" x14ac:dyDescent="0.25"/>
    <row r="37" spans="1:19" ht="29.25" hidden="1" customHeight="1" x14ac:dyDescent="0.25"/>
    <row r="38" spans="1:19" ht="30" hidden="1" customHeight="1" x14ac:dyDescent="0.25"/>
    <row r="39" spans="1:19" ht="30" hidden="1" customHeight="1" x14ac:dyDescent="0.25"/>
    <row r="40" spans="1:19" ht="30" hidden="1" customHeight="1" x14ac:dyDescent="0.25"/>
    <row r="41" spans="1:19" ht="30" hidden="1" customHeight="1" x14ac:dyDescent="0.25"/>
    <row r="42" spans="1:19" ht="29.25" hidden="1" customHeight="1" x14ac:dyDescent="0.25"/>
    <row r="44" spans="1:19" ht="15.75" hidden="1" customHeight="1" x14ac:dyDescent="0.25"/>
    <row r="45" spans="1:19" ht="24" hidden="1" customHeight="1" x14ac:dyDescent="0.25"/>
    <row r="46" spans="1:19" ht="23.25" hidden="1" customHeight="1" x14ac:dyDescent="0.25"/>
    <row r="47" spans="1:19" ht="24" hidden="1" customHeight="1" x14ac:dyDescent="0.25"/>
    <row r="48" spans="1:19" ht="24" hidden="1" customHeight="1" x14ac:dyDescent="0.25"/>
    <row r="49" ht="24" hidden="1" customHeight="1" x14ac:dyDescent="0.25"/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x14ac:dyDescent="0.25"/>
  </sheetData>
  <mergeCells count="105">
    <mergeCell ref="A28:AA28"/>
    <mergeCell ref="A29:W29"/>
    <mergeCell ref="X29:AA29"/>
    <mergeCell ref="X26:AA26"/>
    <mergeCell ref="B27:H27"/>
    <mergeCell ref="I27:K27"/>
    <mergeCell ref="L27:M27"/>
    <mergeCell ref="N27:P27"/>
    <mergeCell ref="S27:U27"/>
    <mergeCell ref="V27:W27"/>
    <mergeCell ref="X27:AA27"/>
    <mergeCell ref="B26:H26"/>
    <mergeCell ref="I26:K26"/>
    <mergeCell ref="L26:M26"/>
    <mergeCell ref="N26:P26"/>
    <mergeCell ref="S26:U26"/>
    <mergeCell ref="V26:W26"/>
    <mergeCell ref="X24:AA24"/>
    <mergeCell ref="B25:H25"/>
    <mergeCell ref="I25:K25"/>
    <mergeCell ref="L25:M25"/>
    <mergeCell ref="N25:P25"/>
    <mergeCell ref="S25:U25"/>
    <mergeCell ref="V25:W25"/>
    <mergeCell ref="X25:AA25"/>
    <mergeCell ref="B24:H24"/>
    <mergeCell ref="I24:K24"/>
    <mergeCell ref="L24:M24"/>
    <mergeCell ref="N24:P24"/>
    <mergeCell ref="S24:U24"/>
    <mergeCell ref="V24:W24"/>
    <mergeCell ref="X22:AA22"/>
    <mergeCell ref="B23:H23"/>
    <mergeCell ref="I23:K23"/>
    <mergeCell ref="L23:M23"/>
    <mergeCell ref="N23:P23"/>
    <mergeCell ref="S23:U23"/>
    <mergeCell ref="V23:W23"/>
    <mergeCell ref="X23:AA23"/>
    <mergeCell ref="A20:AA20"/>
    <mergeCell ref="A21:M21"/>
    <mergeCell ref="N21:U21"/>
    <mergeCell ref="V21:AA21"/>
    <mergeCell ref="B22:H22"/>
    <mergeCell ref="I22:K22"/>
    <mergeCell ref="L22:M22"/>
    <mergeCell ref="N22:P22"/>
    <mergeCell ref="S22:U22"/>
    <mergeCell ref="V22:W22"/>
    <mergeCell ref="X18:AA18"/>
    <mergeCell ref="B19:H19"/>
    <mergeCell ref="I19:K19"/>
    <mergeCell ref="L19:M19"/>
    <mergeCell ref="N19:P19"/>
    <mergeCell ref="S19:U19"/>
    <mergeCell ref="V19:W19"/>
    <mergeCell ref="X19:AA19"/>
    <mergeCell ref="B18:H18"/>
    <mergeCell ref="I18:K18"/>
    <mergeCell ref="L18:M18"/>
    <mergeCell ref="N18:P18"/>
    <mergeCell ref="S18:U18"/>
    <mergeCell ref="V18:W18"/>
    <mergeCell ref="X16:AA16"/>
    <mergeCell ref="B17:H17"/>
    <mergeCell ref="I17:K17"/>
    <mergeCell ref="L17:M17"/>
    <mergeCell ref="N17:P17"/>
    <mergeCell ref="S17:U17"/>
    <mergeCell ref="V17:W17"/>
    <mergeCell ref="X17:AA17"/>
    <mergeCell ref="B16:H16"/>
    <mergeCell ref="I16:K16"/>
    <mergeCell ref="L16:M16"/>
    <mergeCell ref="N16:P16"/>
    <mergeCell ref="S16:U16"/>
    <mergeCell ref="V16:W16"/>
    <mergeCell ref="X14:AA14"/>
    <mergeCell ref="B15:H15"/>
    <mergeCell ref="I15:K15"/>
    <mergeCell ref="L15:M15"/>
    <mergeCell ref="N15:P15"/>
    <mergeCell ref="S15:U15"/>
    <mergeCell ref="V15:W15"/>
    <mergeCell ref="X15:AA15"/>
    <mergeCell ref="B14:H14"/>
    <mergeCell ref="I14:K14"/>
    <mergeCell ref="L14:M14"/>
    <mergeCell ref="N14:P14"/>
    <mergeCell ref="S14:U14"/>
    <mergeCell ref="V14:W14"/>
    <mergeCell ref="A10:O10"/>
    <mergeCell ref="P10:AA10"/>
    <mergeCell ref="A11:AA11"/>
    <mergeCell ref="A12:AA12"/>
    <mergeCell ref="A13:M13"/>
    <mergeCell ref="N13:U13"/>
    <mergeCell ref="V13:AA13"/>
    <mergeCell ref="E2:N7"/>
    <mergeCell ref="S4:AA6"/>
    <mergeCell ref="S7:AA7"/>
    <mergeCell ref="A8:D8"/>
    <mergeCell ref="I8:AA8"/>
    <mergeCell ref="A9:O9"/>
    <mergeCell ref="P9:AA9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showGridLines="0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6" width="3.7109375" style="61" customWidth="1"/>
    <col min="7" max="7" width="4.2851562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6.7109375" style="61" customWidth="1"/>
    <col min="20" max="20" width="5.7109375" style="61" customWidth="1"/>
    <col min="21" max="21" width="4.7109375" style="61" customWidth="1"/>
    <col min="22" max="22" width="3.7109375" style="61" customWidth="1"/>
    <col min="23" max="23" width="15.7109375" style="61" customWidth="1"/>
    <col min="24" max="25" width="3.7109375" style="61" customWidth="1"/>
    <col min="26" max="26" width="8.7109375" style="61" customWidth="1"/>
    <col min="27" max="27" width="4.7109375" style="61" customWidth="1"/>
    <col min="28" max="28" width="1.7109375" style="61" customWidth="1"/>
    <col min="29" max="30" width="3.7109375" style="61" hidden="1" customWidth="1"/>
    <col min="31" max="31" width="15.7109375" style="61" hidden="1" customWidth="1"/>
    <col min="32" max="32" width="5.42578125" style="61" hidden="1" customWidth="1"/>
    <col min="33" max="33" width="4.42578125" style="61" hidden="1" customWidth="1"/>
    <col min="34" max="34" width="6.7109375" style="61" hidden="1" customWidth="1"/>
    <col min="35" max="36" width="15.7109375" style="61" hidden="1" customWidth="1"/>
    <col min="37" max="16384" width="0" style="61" hidden="1"/>
  </cols>
  <sheetData>
    <row r="1" spans="1:36" x14ac:dyDescent="0.25">
      <c r="S1" s="65"/>
      <c r="T1" s="64"/>
      <c r="U1" s="64"/>
      <c r="V1" s="64"/>
      <c r="W1" s="64"/>
      <c r="X1" s="64"/>
      <c r="Y1" s="64"/>
      <c r="Z1" s="64"/>
      <c r="AA1" s="64"/>
      <c r="AB1" s="60"/>
      <c r="AC1" s="60"/>
      <c r="AD1" s="60"/>
      <c r="AE1" s="60"/>
      <c r="AF1" s="60"/>
      <c r="AG1" s="60"/>
      <c r="AH1" s="60"/>
      <c r="AI1" s="60"/>
      <c r="AJ1" s="60"/>
    </row>
    <row r="2" spans="1:36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67"/>
      <c r="P2" s="67"/>
      <c r="Q2" s="67"/>
      <c r="R2" s="67"/>
      <c r="S2" s="93"/>
      <c r="T2" s="93"/>
      <c r="U2" s="93"/>
      <c r="V2" s="93"/>
      <c r="W2" s="93"/>
      <c r="X2" s="93"/>
      <c r="Y2" s="93"/>
      <c r="Z2" s="93"/>
      <c r="AA2" s="94"/>
      <c r="AB2" s="60"/>
      <c r="AC2" s="60"/>
      <c r="AD2" s="60"/>
      <c r="AE2" s="60"/>
      <c r="AF2" s="60"/>
      <c r="AG2" s="60"/>
      <c r="AH2" s="60"/>
      <c r="AI2" s="60"/>
      <c r="AJ2" s="60"/>
    </row>
    <row r="3" spans="1:36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23.2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"/>
      <c r="P4" s="2"/>
      <c r="Q4" s="2"/>
      <c r="R4" s="2"/>
      <c r="S4" s="249" t="s">
        <v>114</v>
      </c>
      <c r="T4" s="249"/>
      <c r="U4" s="249"/>
      <c r="V4" s="632"/>
      <c r="W4" s="632"/>
      <c r="X4" s="632"/>
      <c r="Y4" s="632"/>
      <c r="Z4" s="632"/>
      <c r="AA4" s="633"/>
    </row>
    <row r="5" spans="1:36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"/>
      <c r="P5" s="2"/>
      <c r="Q5" s="2"/>
      <c r="R5" s="2"/>
      <c r="S5" s="632"/>
      <c r="T5" s="632"/>
      <c r="U5" s="632"/>
      <c r="V5" s="632"/>
      <c r="W5" s="632"/>
      <c r="X5" s="632"/>
      <c r="Y5" s="632"/>
      <c r="Z5" s="632"/>
      <c r="AA5" s="633"/>
    </row>
    <row r="6" spans="1:36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"/>
      <c r="P6" s="2"/>
      <c r="Q6" s="2"/>
      <c r="R6" s="2"/>
      <c r="S6" s="632"/>
      <c r="T6" s="632"/>
      <c r="U6" s="632"/>
      <c r="V6" s="632"/>
      <c r="W6" s="632"/>
      <c r="X6" s="632"/>
      <c r="Y6" s="632"/>
      <c r="Z6" s="632"/>
      <c r="AA6" s="633"/>
    </row>
    <row r="7" spans="1:36" ht="31.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"/>
      <c r="P7" s="2"/>
      <c r="Q7" s="2"/>
      <c r="R7" s="2"/>
      <c r="S7" s="634"/>
      <c r="T7" s="634"/>
      <c r="U7" s="634"/>
      <c r="V7" s="634"/>
      <c r="W7" s="634"/>
      <c r="X7" s="634"/>
      <c r="Y7" s="634"/>
      <c r="Z7" s="634"/>
      <c r="AA7" s="635"/>
    </row>
    <row r="8" spans="1:36" ht="23.25" x14ac:dyDescent="0.25">
      <c r="A8" s="252" t="s">
        <v>97</v>
      </c>
      <c r="B8" s="253"/>
      <c r="C8" s="253"/>
      <c r="D8" s="253"/>
      <c r="E8" s="189">
        <f>'Missouri Cover'!$BP$2</f>
        <v>2026</v>
      </c>
      <c r="F8" s="63"/>
      <c r="G8" s="63"/>
      <c r="H8" s="63"/>
      <c r="I8" s="636" t="s">
        <v>69</v>
      </c>
      <c r="J8" s="637"/>
      <c r="K8" s="637"/>
      <c r="L8" s="637"/>
      <c r="M8" s="637"/>
      <c r="N8" s="637"/>
      <c r="O8" s="637"/>
      <c r="P8" s="637"/>
      <c r="Q8" s="637"/>
      <c r="R8" s="638"/>
      <c r="S8" s="638"/>
      <c r="T8" s="638"/>
      <c r="U8" s="638"/>
      <c r="V8" s="638"/>
      <c r="W8" s="638"/>
      <c r="X8" s="638"/>
      <c r="Y8" s="638"/>
      <c r="Z8" s="638"/>
      <c r="AA8" s="639"/>
    </row>
    <row r="9" spans="1:36" ht="18" customHeight="1" x14ac:dyDescent="0.25">
      <c r="A9" s="640" t="s">
        <v>1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1"/>
      <c r="O9" s="642"/>
      <c r="P9" s="643" t="s">
        <v>0</v>
      </c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5"/>
    </row>
    <row r="10" spans="1:36" ht="30" customHeight="1" x14ac:dyDescent="0.25">
      <c r="A10" s="617" t="str">
        <f>IF('Schedule 2'!$A$10="","",'Schedule 2'!$A$10)</f>
        <v/>
      </c>
      <c r="B10" s="618"/>
      <c r="C10" s="618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9"/>
      <c r="P10" s="620" t="str">
        <f>IF('Schedule 2'!$M$10="","",'Schedule 2'!$M$10)</f>
        <v/>
      </c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1"/>
    </row>
    <row r="11" spans="1:36" ht="18" customHeight="1" x14ac:dyDescent="0.25">
      <c r="A11" s="666"/>
      <c r="B11" s="667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7"/>
      <c r="T11" s="667"/>
      <c r="U11" s="667"/>
      <c r="V11" s="667"/>
      <c r="W11" s="667"/>
      <c r="X11" s="667"/>
      <c r="Y11" s="667"/>
      <c r="Z11" s="667"/>
      <c r="AA11" s="668"/>
    </row>
    <row r="12" spans="1:36" ht="30" customHeight="1" x14ac:dyDescent="0.25">
      <c r="A12" s="669" t="s">
        <v>68</v>
      </c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  <c r="AA12" s="671"/>
    </row>
    <row r="13" spans="1:36" ht="60" customHeight="1" x14ac:dyDescent="0.25">
      <c r="A13" s="79" t="s">
        <v>31</v>
      </c>
      <c r="B13" s="534" t="s">
        <v>66</v>
      </c>
      <c r="C13" s="580"/>
      <c r="D13" s="580"/>
      <c r="E13" s="580"/>
      <c r="F13" s="672" t="s">
        <v>111</v>
      </c>
      <c r="G13" s="672"/>
      <c r="H13" s="654" t="s">
        <v>64</v>
      </c>
      <c r="I13" s="673"/>
      <c r="J13" s="673"/>
      <c r="K13" s="672" t="s">
        <v>63</v>
      </c>
      <c r="L13" s="674"/>
      <c r="M13" s="100" t="s">
        <v>62</v>
      </c>
      <c r="N13" s="646" t="s">
        <v>61</v>
      </c>
      <c r="O13" s="675"/>
      <c r="P13" s="675"/>
      <c r="Q13" s="95" t="s">
        <v>60</v>
      </c>
      <c r="R13" s="95" t="s">
        <v>59</v>
      </c>
      <c r="S13" s="646" t="s">
        <v>58</v>
      </c>
      <c r="T13" s="646"/>
      <c r="U13" s="646"/>
      <c r="V13" s="655" t="s">
        <v>55</v>
      </c>
      <c r="W13" s="444"/>
      <c r="X13" s="646" t="s">
        <v>56</v>
      </c>
      <c r="Y13" s="676"/>
      <c r="Z13" s="676"/>
      <c r="AA13" s="676"/>
    </row>
    <row r="14" spans="1:36" ht="30" customHeight="1" x14ac:dyDescent="0.25">
      <c r="A14" s="106" t="s">
        <v>94</v>
      </c>
      <c r="B14" s="677"/>
      <c r="C14" s="678"/>
      <c r="D14" s="678"/>
      <c r="E14" s="678"/>
      <c r="F14" s="679"/>
      <c r="G14" s="679"/>
      <c r="H14" s="680"/>
      <c r="I14" s="681"/>
      <c r="J14" s="681"/>
      <c r="K14" s="679"/>
      <c r="L14" s="682"/>
      <c r="M14" s="107"/>
      <c r="N14" s="683"/>
      <c r="O14" s="683"/>
      <c r="P14" s="683"/>
      <c r="Q14" s="108"/>
      <c r="R14" s="108"/>
      <c r="S14" s="683"/>
      <c r="T14" s="683"/>
      <c r="U14" s="683"/>
      <c r="V14" s="683"/>
      <c r="W14" s="684"/>
      <c r="X14" s="683"/>
      <c r="Y14" s="683"/>
      <c r="Z14" s="683"/>
      <c r="AA14" s="683"/>
    </row>
    <row r="15" spans="1:36" ht="30" customHeight="1" x14ac:dyDescent="0.25">
      <c r="A15" s="106" t="s">
        <v>93</v>
      </c>
      <c r="B15" s="677"/>
      <c r="C15" s="678"/>
      <c r="D15" s="678"/>
      <c r="E15" s="678"/>
      <c r="F15" s="679"/>
      <c r="G15" s="679"/>
      <c r="H15" s="680"/>
      <c r="I15" s="681"/>
      <c r="J15" s="681"/>
      <c r="K15" s="679"/>
      <c r="L15" s="682"/>
      <c r="M15" s="107"/>
      <c r="N15" s="683"/>
      <c r="O15" s="683"/>
      <c r="P15" s="683"/>
      <c r="Q15" s="108"/>
      <c r="R15" s="108"/>
      <c r="S15" s="683"/>
      <c r="T15" s="683"/>
      <c r="U15" s="683"/>
      <c r="V15" s="683"/>
      <c r="W15" s="684"/>
      <c r="X15" s="683"/>
      <c r="Y15" s="683"/>
      <c r="Z15" s="683"/>
      <c r="AA15" s="683"/>
    </row>
    <row r="16" spans="1:36" ht="30" customHeight="1" x14ac:dyDescent="0.25">
      <c r="A16" s="106" t="s">
        <v>92</v>
      </c>
      <c r="B16" s="677"/>
      <c r="C16" s="678"/>
      <c r="D16" s="678"/>
      <c r="E16" s="678"/>
      <c r="F16" s="679"/>
      <c r="G16" s="679"/>
      <c r="H16" s="680"/>
      <c r="I16" s="681"/>
      <c r="J16" s="681"/>
      <c r="K16" s="679"/>
      <c r="L16" s="682"/>
      <c r="M16" s="107"/>
      <c r="N16" s="683"/>
      <c r="O16" s="683"/>
      <c r="P16" s="683"/>
      <c r="Q16" s="108"/>
      <c r="R16" s="108"/>
      <c r="S16" s="683"/>
      <c r="T16" s="683"/>
      <c r="U16" s="683"/>
      <c r="V16" s="683"/>
      <c r="W16" s="684"/>
      <c r="X16" s="683"/>
      <c r="Y16" s="683"/>
      <c r="Z16" s="683"/>
      <c r="AA16" s="683"/>
    </row>
    <row r="17" spans="1:27" ht="30" customHeight="1" x14ac:dyDescent="0.25">
      <c r="A17" s="106" t="s">
        <v>91</v>
      </c>
      <c r="B17" s="677"/>
      <c r="C17" s="678"/>
      <c r="D17" s="678"/>
      <c r="E17" s="678"/>
      <c r="F17" s="679"/>
      <c r="G17" s="679"/>
      <c r="H17" s="680"/>
      <c r="I17" s="681"/>
      <c r="J17" s="681"/>
      <c r="K17" s="679"/>
      <c r="L17" s="682"/>
      <c r="M17" s="107"/>
      <c r="N17" s="683"/>
      <c r="O17" s="683"/>
      <c r="P17" s="683"/>
      <c r="Q17" s="108"/>
      <c r="R17" s="108"/>
      <c r="S17" s="683"/>
      <c r="T17" s="683"/>
      <c r="U17" s="683"/>
      <c r="V17" s="683"/>
      <c r="W17" s="684"/>
      <c r="X17" s="683"/>
      <c r="Y17" s="683"/>
      <c r="Z17" s="683"/>
      <c r="AA17" s="683"/>
    </row>
    <row r="18" spans="1:27" ht="30" customHeight="1" x14ac:dyDescent="0.25">
      <c r="A18" s="106" t="s">
        <v>90</v>
      </c>
      <c r="B18" s="677"/>
      <c r="C18" s="678"/>
      <c r="D18" s="678"/>
      <c r="E18" s="678"/>
      <c r="F18" s="679"/>
      <c r="G18" s="679"/>
      <c r="H18" s="680"/>
      <c r="I18" s="681"/>
      <c r="J18" s="681"/>
      <c r="K18" s="679"/>
      <c r="L18" s="682"/>
      <c r="M18" s="107"/>
      <c r="N18" s="683"/>
      <c r="O18" s="683"/>
      <c r="P18" s="683"/>
      <c r="Q18" s="108"/>
      <c r="R18" s="108"/>
      <c r="S18" s="683"/>
      <c r="T18" s="683"/>
      <c r="U18" s="683"/>
      <c r="V18" s="683"/>
      <c r="W18" s="684"/>
      <c r="X18" s="683"/>
      <c r="Y18" s="683"/>
      <c r="Z18" s="683"/>
      <c r="AA18" s="683"/>
    </row>
    <row r="19" spans="1:27" ht="30" customHeight="1" x14ac:dyDescent="0.25">
      <c r="A19" s="685" t="s">
        <v>67</v>
      </c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686"/>
      <c r="T19" s="686"/>
      <c r="U19" s="686"/>
      <c r="V19" s="686"/>
      <c r="W19" s="686"/>
      <c r="X19" s="686"/>
      <c r="Y19" s="686"/>
      <c r="Z19" s="686"/>
      <c r="AA19" s="687"/>
    </row>
    <row r="20" spans="1:27" ht="60" customHeight="1" x14ac:dyDescent="0.25">
      <c r="A20" s="79" t="s">
        <v>31</v>
      </c>
      <c r="B20" s="534" t="s">
        <v>66</v>
      </c>
      <c r="C20" s="580"/>
      <c r="D20" s="580"/>
      <c r="E20" s="580"/>
      <c r="F20" s="672" t="s">
        <v>65</v>
      </c>
      <c r="G20" s="672"/>
      <c r="H20" s="654" t="s">
        <v>64</v>
      </c>
      <c r="I20" s="673"/>
      <c r="J20" s="673"/>
      <c r="K20" s="672" t="s">
        <v>63</v>
      </c>
      <c r="L20" s="674"/>
      <c r="M20" s="100" t="s">
        <v>62</v>
      </c>
      <c r="N20" s="646" t="s">
        <v>61</v>
      </c>
      <c r="O20" s="675"/>
      <c r="P20" s="675"/>
      <c r="Q20" s="95" t="s">
        <v>60</v>
      </c>
      <c r="R20" s="95" t="s">
        <v>59</v>
      </c>
      <c r="S20" s="646" t="s">
        <v>58</v>
      </c>
      <c r="T20" s="646"/>
      <c r="U20" s="646"/>
      <c r="V20" s="655" t="s">
        <v>55</v>
      </c>
      <c r="W20" s="444"/>
      <c r="X20" s="646" t="s">
        <v>56</v>
      </c>
      <c r="Y20" s="676"/>
      <c r="Z20" s="676"/>
      <c r="AA20" s="676"/>
    </row>
    <row r="21" spans="1:27" ht="30" customHeight="1" x14ac:dyDescent="0.25">
      <c r="A21" s="106" t="s">
        <v>89</v>
      </c>
      <c r="B21" s="677"/>
      <c r="C21" s="678"/>
      <c r="D21" s="678"/>
      <c r="E21" s="678"/>
      <c r="F21" s="679"/>
      <c r="G21" s="679"/>
      <c r="H21" s="680"/>
      <c r="I21" s="681"/>
      <c r="J21" s="681"/>
      <c r="K21" s="679"/>
      <c r="L21" s="682"/>
      <c r="M21" s="107"/>
      <c r="N21" s="683"/>
      <c r="O21" s="683"/>
      <c r="P21" s="683"/>
      <c r="Q21" s="108"/>
      <c r="R21" s="108"/>
      <c r="S21" s="683"/>
      <c r="T21" s="683"/>
      <c r="U21" s="683"/>
      <c r="V21" s="683"/>
      <c r="W21" s="684"/>
      <c r="X21" s="683"/>
      <c r="Y21" s="683"/>
      <c r="Z21" s="683"/>
      <c r="AA21" s="683"/>
    </row>
    <row r="22" spans="1:27" ht="30" customHeight="1" x14ac:dyDescent="0.25">
      <c r="A22" s="106" t="s">
        <v>88</v>
      </c>
      <c r="B22" s="677"/>
      <c r="C22" s="678"/>
      <c r="D22" s="678"/>
      <c r="E22" s="678"/>
      <c r="F22" s="679"/>
      <c r="G22" s="679"/>
      <c r="H22" s="680"/>
      <c r="I22" s="681"/>
      <c r="J22" s="681"/>
      <c r="K22" s="679"/>
      <c r="L22" s="682"/>
      <c r="M22" s="107"/>
      <c r="N22" s="683"/>
      <c r="O22" s="683"/>
      <c r="P22" s="683"/>
      <c r="Q22" s="108"/>
      <c r="R22" s="108"/>
      <c r="S22" s="683"/>
      <c r="T22" s="683"/>
      <c r="U22" s="683"/>
      <c r="V22" s="683"/>
      <c r="W22" s="684"/>
      <c r="X22" s="683"/>
      <c r="Y22" s="683"/>
      <c r="Z22" s="683"/>
      <c r="AA22" s="683"/>
    </row>
    <row r="23" spans="1:27" ht="30" customHeight="1" x14ac:dyDescent="0.25">
      <c r="A23" s="106" t="s">
        <v>87</v>
      </c>
      <c r="B23" s="677"/>
      <c r="C23" s="678"/>
      <c r="D23" s="678"/>
      <c r="E23" s="678"/>
      <c r="F23" s="679"/>
      <c r="G23" s="679"/>
      <c r="H23" s="680"/>
      <c r="I23" s="681"/>
      <c r="J23" s="681"/>
      <c r="K23" s="679"/>
      <c r="L23" s="682"/>
      <c r="M23" s="107"/>
      <c r="N23" s="683"/>
      <c r="O23" s="683"/>
      <c r="P23" s="683"/>
      <c r="Q23" s="108"/>
      <c r="R23" s="108"/>
      <c r="S23" s="683"/>
      <c r="T23" s="683"/>
      <c r="U23" s="683"/>
      <c r="V23" s="683"/>
      <c r="W23" s="684"/>
      <c r="X23" s="683"/>
      <c r="Y23" s="683"/>
      <c r="Z23" s="683"/>
      <c r="AA23" s="683"/>
    </row>
    <row r="24" spans="1:27" ht="30" customHeight="1" x14ac:dyDescent="0.25">
      <c r="A24" s="106" t="s">
        <v>86</v>
      </c>
      <c r="B24" s="677"/>
      <c r="C24" s="678"/>
      <c r="D24" s="678"/>
      <c r="E24" s="678"/>
      <c r="F24" s="679"/>
      <c r="G24" s="679"/>
      <c r="H24" s="680"/>
      <c r="I24" s="681"/>
      <c r="J24" s="681"/>
      <c r="K24" s="679"/>
      <c r="L24" s="682"/>
      <c r="M24" s="107"/>
      <c r="N24" s="683"/>
      <c r="O24" s="683"/>
      <c r="P24" s="683"/>
      <c r="Q24" s="108"/>
      <c r="R24" s="108"/>
      <c r="S24" s="683"/>
      <c r="T24" s="683"/>
      <c r="U24" s="683"/>
      <c r="V24" s="683"/>
      <c r="W24" s="684"/>
      <c r="X24" s="683"/>
      <c r="Y24" s="683"/>
      <c r="Z24" s="683"/>
      <c r="AA24" s="683"/>
    </row>
    <row r="25" spans="1:27" ht="30" customHeight="1" x14ac:dyDescent="0.25">
      <c r="A25" s="106" t="s">
        <v>85</v>
      </c>
      <c r="B25" s="677"/>
      <c r="C25" s="678"/>
      <c r="D25" s="678"/>
      <c r="E25" s="678"/>
      <c r="F25" s="679"/>
      <c r="G25" s="679"/>
      <c r="H25" s="680"/>
      <c r="I25" s="681"/>
      <c r="J25" s="681"/>
      <c r="K25" s="679"/>
      <c r="L25" s="682"/>
      <c r="M25" s="107"/>
      <c r="N25" s="683"/>
      <c r="O25" s="683"/>
      <c r="P25" s="683"/>
      <c r="Q25" s="108"/>
      <c r="R25" s="108"/>
      <c r="S25" s="683"/>
      <c r="T25" s="683"/>
      <c r="U25" s="683"/>
      <c r="V25" s="683"/>
      <c r="W25" s="684"/>
      <c r="X25" s="683"/>
      <c r="Y25" s="683"/>
      <c r="Z25" s="683"/>
      <c r="AA25" s="683"/>
    </row>
    <row r="26" spans="1:27" ht="12.6" customHeight="1" x14ac:dyDescent="0.25">
      <c r="A26" s="660"/>
      <c r="B26" s="661"/>
      <c r="C26" s="661"/>
      <c r="D26" s="661"/>
      <c r="E26" s="661"/>
      <c r="F26" s="661"/>
      <c r="G26" s="661"/>
      <c r="H26" s="661"/>
      <c r="I26" s="661"/>
      <c r="J26" s="661"/>
      <c r="K26" s="661"/>
      <c r="L26" s="661"/>
      <c r="M26" s="661"/>
      <c r="N26" s="661"/>
      <c r="O26" s="661"/>
      <c r="P26" s="661"/>
      <c r="Q26" s="661"/>
      <c r="R26" s="661"/>
      <c r="S26" s="661"/>
      <c r="T26" s="661"/>
      <c r="U26" s="661"/>
      <c r="V26" s="661"/>
      <c r="W26" s="661"/>
      <c r="X26" s="661"/>
      <c r="Y26" s="661"/>
      <c r="Z26" s="661"/>
      <c r="AA26" s="662"/>
    </row>
    <row r="27" spans="1:27" ht="15" customHeight="1" x14ac:dyDescent="0.25">
      <c r="A27" s="663">
        <v>45292</v>
      </c>
      <c r="B27" s="664"/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5"/>
      <c r="S27" s="665"/>
      <c r="T27" s="665"/>
      <c r="U27" s="665"/>
      <c r="V27" s="665"/>
      <c r="W27" s="665"/>
      <c r="X27" s="665" t="s">
        <v>110</v>
      </c>
      <c r="Y27" s="665"/>
      <c r="Z27" s="665"/>
      <c r="AA27" s="665"/>
    </row>
    <row r="28" spans="1:27" ht="10.1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27" ht="24" hidden="1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27" ht="69" hidden="1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30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30.75" hidden="1" customHeight="1" x14ac:dyDescent="0.25"/>
    <row r="33" ht="30" hidden="1" customHeight="1" x14ac:dyDescent="0.25"/>
    <row r="34" ht="30" hidden="1" customHeight="1" x14ac:dyDescent="0.25"/>
    <row r="35" ht="29.25" hidden="1" customHeight="1" x14ac:dyDescent="0.25"/>
    <row r="36" ht="30" hidden="1" customHeight="1" x14ac:dyDescent="0.25"/>
    <row r="37" ht="30" hidden="1" customHeight="1" x14ac:dyDescent="0.25"/>
    <row r="38" ht="30" hidden="1" customHeight="1" x14ac:dyDescent="0.25"/>
    <row r="39" ht="30" hidden="1" customHeight="1" x14ac:dyDescent="0.25"/>
    <row r="40" ht="29.25" hidden="1" customHeight="1" x14ac:dyDescent="0.25"/>
    <row r="42" ht="15.75" hidden="1" customHeight="1" x14ac:dyDescent="0.25"/>
    <row r="43" ht="24" hidden="1" customHeight="1" x14ac:dyDescent="0.25"/>
    <row r="44" ht="23.25" hidden="1" customHeight="1" x14ac:dyDescent="0.25"/>
    <row r="45" ht="24" hidden="1" customHeight="1" x14ac:dyDescent="0.25"/>
    <row r="46" ht="24" hidden="1" customHeight="1" x14ac:dyDescent="0.25"/>
    <row r="47" ht="24" hidden="1" customHeight="1" x14ac:dyDescent="0.25"/>
    <row r="49" hidden="1" x14ac:dyDescent="0.25"/>
    <row r="50" hidden="1" x14ac:dyDescent="0.25"/>
    <row r="51" ht="20.25" hidden="1" customHeight="1" x14ac:dyDescent="0.25"/>
    <row r="52" ht="20.25" hidden="1" customHeight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idden="1" x14ac:dyDescent="0.25"/>
    <row r="57" ht="20.25" hidden="1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t="20.25" hidden="1" customHeight="1" x14ac:dyDescent="0.25"/>
    <row r="68" ht="20.25" hidden="1" customHeight="1" x14ac:dyDescent="0.25"/>
    <row r="69" ht="25.5" hidden="1" customHeight="1" x14ac:dyDescent="0.25"/>
    <row r="70" ht="25.5" hidden="1" customHeight="1" x14ac:dyDescent="0.25"/>
    <row r="71" hidden="1" x14ac:dyDescent="0.25"/>
  </sheetData>
  <mergeCells count="111">
    <mergeCell ref="V25:W25"/>
    <mergeCell ref="X25:AA25"/>
    <mergeCell ref="A26:AA26"/>
    <mergeCell ref="A27:W27"/>
    <mergeCell ref="X27:AA27"/>
    <mergeCell ref="B25:E25"/>
    <mergeCell ref="F25:G25"/>
    <mergeCell ref="H25:J25"/>
    <mergeCell ref="K25:L25"/>
    <mergeCell ref="N25:P25"/>
    <mergeCell ref="S25:U25"/>
    <mergeCell ref="V23:W23"/>
    <mergeCell ref="X23:AA23"/>
    <mergeCell ref="B24:E24"/>
    <mergeCell ref="F24:G24"/>
    <mergeCell ref="H24:J24"/>
    <mergeCell ref="K24:L24"/>
    <mergeCell ref="N24:P24"/>
    <mergeCell ref="S24:U24"/>
    <mergeCell ref="V24:W24"/>
    <mergeCell ref="X24:AA24"/>
    <mergeCell ref="B23:E23"/>
    <mergeCell ref="F23:G23"/>
    <mergeCell ref="H23:J23"/>
    <mergeCell ref="K23:L23"/>
    <mergeCell ref="N23:P23"/>
    <mergeCell ref="S23:U23"/>
    <mergeCell ref="V21:W21"/>
    <mergeCell ref="X21:AA21"/>
    <mergeCell ref="B22:E22"/>
    <mergeCell ref="F22:G22"/>
    <mergeCell ref="H22:J22"/>
    <mergeCell ref="K22:L22"/>
    <mergeCell ref="N22:P22"/>
    <mergeCell ref="S22:U22"/>
    <mergeCell ref="V22:W22"/>
    <mergeCell ref="X22:AA22"/>
    <mergeCell ref="B21:E21"/>
    <mergeCell ref="F21:G21"/>
    <mergeCell ref="H21:J21"/>
    <mergeCell ref="K21:L21"/>
    <mergeCell ref="N21:P21"/>
    <mergeCell ref="S21:U21"/>
    <mergeCell ref="A19:AA19"/>
    <mergeCell ref="B20:E20"/>
    <mergeCell ref="F20:G20"/>
    <mergeCell ref="H20:J20"/>
    <mergeCell ref="K20:L20"/>
    <mergeCell ref="N20:P20"/>
    <mergeCell ref="S20:U20"/>
    <mergeCell ref="V20:W20"/>
    <mergeCell ref="X20:AA20"/>
    <mergeCell ref="V17:W17"/>
    <mergeCell ref="X17:AA17"/>
    <mergeCell ref="B18:E18"/>
    <mergeCell ref="F18:G18"/>
    <mergeCell ref="H18:J18"/>
    <mergeCell ref="K18:L18"/>
    <mergeCell ref="N18:P18"/>
    <mergeCell ref="S18:U18"/>
    <mergeCell ref="V18:W18"/>
    <mergeCell ref="X18:AA18"/>
    <mergeCell ref="B17:E17"/>
    <mergeCell ref="F17:G17"/>
    <mergeCell ref="H17:J17"/>
    <mergeCell ref="K17:L17"/>
    <mergeCell ref="N17:P17"/>
    <mergeCell ref="S17:U17"/>
    <mergeCell ref="B16:E16"/>
    <mergeCell ref="F16:G16"/>
    <mergeCell ref="H16:J16"/>
    <mergeCell ref="K16:L16"/>
    <mergeCell ref="N16:P16"/>
    <mergeCell ref="S16:U16"/>
    <mergeCell ref="V16:W16"/>
    <mergeCell ref="X16:AA16"/>
    <mergeCell ref="B15:E15"/>
    <mergeCell ref="F15:G15"/>
    <mergeCell ref="H15:J15"/>
    <mergeCell ref="K15:L15"/>
    <mergeCell ref="N15:P15"/>
    <mergeCell ref="S15:U15"/>
    <mergeCell ref="B14:E14"/>
    <mergeCell ref="F14:G14"/>
    <mergeCell ref="H14:J14"/>
    <mergeCell ref="K14:L14"/>
    <mergeCell ref="N14:P14"/>
    <mergeCell ref="S14:U14"/>
    <mergeCell ref="V14:W14"/>
    <mergeCell ref="X14:AA14"/>
    <mergeCell ref="V15:W15"/>
    <mergeCell ref="X15:AA15"/>
    <mergeCell ref="A11:AA11"/>
    <mergeCell ref="A12:AA12"/>
    <mergeCell ref="B13:E13"/>
    <mergeCell ref="F13:G13"/>
    <mergeCell ref="H13:J13"/>
    <mergeCell ref="K13:L13"/>
    <mergeCell ref="N13:P13"/>
    <mergeCell ref="S13:U13"/>
    <mergeCell ref="V13:W13"/>
    <mergeCell ref="X13:AA13"/>
    <mergeCell ref="E2:N7"/>
    <mergeCell ref="S4:AA6"/>
    <mergeCell ref="S7:AA7"/>
    <mergeCell ref="A8:D8"/>
    <mergeCell ref="I8:AA8"/>
    <mergeCell ref="A9:O9"/>
    <mergeCell ref="P9:AA9"/>
    <mergeCell ref="A10:O10"/>
    <mergeCell ref="P10:AA10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32"/>
  <sheetViews>
    <sheetView showGridLines="0" zoomScaleNormal="100" zoomScaleSheetLayoutView="90" workbookViewId="0">
      <selection activeCell="E8" sqref="E8:F8"/>
    </sheetView>
  </sheetViews>
  <sheetFormatPr defaultColWidth="0" defaultRowHeight="15" customHeight="1" x14ac:dyDescent="0.25"/>
  <cols>
    <col min="1" max="1" width="6.7109375" style="111" customWidth="1"/>
    <col min="2" max="2" width="5.7109375" style="111" customWidth="1"/>
    <col min="3" max="3" width="4.7109375" style="111" customWidth="1"/>
    <col min="4" max="4" width="3.7109375" style="111" customWidth="1"/>
    <col min="5" max="5" width="8" style="111" customWidth="1"/>
    <col min="6" max="6" width="11.140625" style="111" customWidth="1"/>
    <col min="7" max="7" width="3.7109375" style="111" customWidth="1"/>
    <col min="8" max="8" width="4.7109375" style="111" customWidth="1"/>
    <col min="9" max="9" width="8.7109375" style="111" customWidth="1"/>
    <col min="10" max="13" width="4.42578125" style="111" customWidth="1"/>
    <col min="14" max="14" width="15.7109375" style="111" customWidth="1"/>
    <col min="15" max="17" width="5.7109375" style="111" customWidth="1"/>
    <col min="18" max="19" width="15.7109375" style="111" customWidth="1"/>
    <col min="20" max="20" width="1.7109375" style="111" customWidth="1"/>
    <col min="21" max="16384" width="0" style="111" hidden="1"/>
  </cols>
  <sheetData>
    <row r="2" spans="1:19" ht="20.25" x14ac:dyDescent="0.25">
      <c r="A2" s="66"/>
      <c r="B2" s="67"/>
      <c r="C2" s="67"/>
      <c r="D2" s="67"/>
      <c r="E2" s="694" t="s">
        <v>98</v>
      </c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73"/>
      <c r="Q2" s="73"/>
      <c r="R2" s="73"/>
      <c r="S2" s="74"/>
    </row>
    <row r="3" spans="1:19" ht="22.5" customHeight="1" x14ac:dyDescent="0.25">
      <c r="A3" s="68"/>
      <c r="B3" s="69"/>
      <c r="C3" s="69"/>
      <c r="D3" s="69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452" t="s">
        <v>213</v>
      </c>
      <c r="Q3" s="249"/>
      <c r="R3" s="249"/>
      <c r="S3" s="250"/>
    </row>
    <row r="4" spans="1:19" ht="15" customHeight="1" x14ac:dyDescent="0.25">
      <c r="A4" s="68"/>
      <c r="B4" s="69"/>
      <c r="C4" s="69"/>
      <c r="D4" s="69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251"/>
      <c r="Q4" s="251"/>
      <c r="R4" s="251"/>
      <c r="S4" s="250"/>
    </row>
    <row r="5" spans="1:19" ht="15" customHeight="1" x14ac:dyDescent="0.25">
      <c r="A5" s="68"/>
      <c r="B5" s="69"/>
      <c r="C5" s="69"/>
      <c r="D5" s="69"/>
      <c r="E5" s="696"/>
      <c r="F5" s="696"/>
      <c r="G5" s="696"/>
      <c r="H5" s="696"/>
      <c r="I5" s="696"/>
      <c r="J5" s="696"/>
      <c r="K5" s="696"/>
      <c r="L5" s="696"/>
      <c r="M5" s="696"/>
      <c r="N5" s="696"/>
      <c r="O5" s="696"/>
      <c r="P5" s="251"/>
      <c r="Q5" s="251"/>
      <c r="R5" s="251"/>
      <c r="S5" s="250"/>
    </row>
    <row r="6" spans="1:19" ht="15" customHeight="1" x14ac:dyDescent="0.25">
      <c r="A6" s="68"/>
      <c r="B6" s="69"/>
      <c r="C6" s="70" t="s">
        <v>96</v>
      </c>
      <c r="D6" s="71"/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6"/>
      <c r="P6" s="249"/>
      <c r="Q6" s="249"/>
      <c r="R6" s="249"/>
      <c r="S6" s="250"/>
    </row>
    <row r="7" spans="1:19" ht="15.75" customHeight="1" x14ac:dyDescent="0.25">
      <c r="A7" s="68"/>
      <c r="B7" s="62"/>
      <c r="C7" s="62"/>
      <c r="D7" s="62"/>
      <c r="E7" s="696"/>
      <c r="F7" s="696"/>
      <c r="G7" s="696"/>
      <c r="H7" s="696"/>
      <c r="I7" s="696"/>
      <c r="J7" s="696"/>
      <c r="K7" s="696"/>
      <c r="L7" s="696"/>
      <c r="M7" s="696"/>
      <c r="N7" s="696"/>
      <c r="O7" s="696"/>
      <c r="P7" s="251"/>
      <c r="Q7" s="251"/>
      <c r="R7" s="251"/>
      <c r="S7" s="250"/>
    </row>
    <row r="8" spans="1:19" ht="21" x14ac:dyDescent="0.35">
      <c r="A8" s="252" t="s">
        <v>97</v>
      </c>
      <c r="B8" s="253"/>
      <c r="C8" s="253"/>
      <c r="D8" s="253"/>
      <c r="E8" s="697">
        <f>'Schedule 2'!$E$8</f>
        <v>2026</v>
      </c>
      <c r="F8" s="698"/>
      <c r="G8" s="254" t="s">
        <v>249</v>
      </c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6"/>
    </row>
    <row r="9" spans="1:19" ht="18" customHeight="1" x14ac:dyDescent="0.25">
      <c r="A9" s="240" t="s">
        <v>1</v>
      </c>
      <c r="B9" s="241"/>
      <c r="C9" s="241"/>
      <c r="D9" s="241"/>
      <c r="E9" s="241"/>
      <c r="F9" s="241"/>
      <c r="G9" s="241"/>
      <c r="H9" s="242"/>
      <c r="I9" s="242"/>
      <c r="J9" s="241"/>
      <c r="K9" s="241"/>
      <c r="L9" s="241"/>
      <c r="M9" s="243"/>
      <c r="N9" s="244" t="s">
        <v>0</v>
      </c>
      <c r="O9" s="222"/>
      <c r="P9" s="222"/>
      <c r="Q9" s="222"/>
      <c r="R9" s="222"/>
      <c r="S9" s="223"/>
    </row>
    <row r="10" spans="1:19" ht="30" customHeight="1" x14ac:dyDescent="0.25">
      <c r="A10" s="413" t="str">
        <f>IF('Missouri Cover'!$H$38="","",'Missouri Cover'!$H$38)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5"/>
      <c r="N10" s="260" t="str">
        <f>'Missouri Cover'!$AM$38</f>
        <v/>
      </c>
      <c r="O10" s="261"/>
      <c r="P10" s="261"/>
      <c r="Q10" s="261"/>
      <c r="R10" s="261"/>
      <c r="S10" s="262"/>
    </row>
    <row r="11" spans="1:19" ht="17.25" customHeight="1" x14ac:dyDescent="0.25">
      <c r="A11" s="688"/>
      <c r="B11" s="689"/>
      <c r="C11" s="689"/>
      <c r="D11" s="689"/>
      <c r="E11" s="689"/>
      <c r="F11" s="689"/>
      <c r="G11" s="689"/>
      <c r="H11" s="689"/>
      <c r="I11" s="689"/>
      <c r="J11" s="689"/>
      <c r="K11" s="689"/>
      <c r="L11" s="689"/>
      <c r="M11" s="689"/>
      <c r="N11" s="689"/>
      <c r="O11" s="689"/>
      <c r="P11" s="689"/>
      <c r="Q11" s="689"/>
      <c r="R11" s="689"/>
      <c r="S11" s="690"/>
    </row>
    <row r="12" spans="1:19" ht="38.25" customHeight="1" x14ac:dyDescent="0.25">
      <c r="A12" s="691" t="s">
        <v>248</v>
      </c>
      <c r="B12" s="692"/>
      <c r="C12" s="692"/>
      <c r="D12" s="692"/>
      <c r="E12" s="692"/>
      <c r="F12" s="692"/>
      <c r="G12" s="692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693"/>
    </row>
    <row r="13" spans="1:19" ht="12" customHeight="1" x14ac:dyDescent="0.25">
      <c r="A13" s="775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</row>
    <row r="14" spans="1:19" ht="30" customHeight="1" x14ac:dyDescent="0.25">
      <c r="A14" s="688" t="s">
        <v>214</v>
      </c>
      <c r="B14" s="689"/>
      <c r="C14" s="689"/>
      <c r="D14" s="689"/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689"/>
      <c r="P14" s="689"/>
      <c r="Q14" s="689"/>
      <c r="R14" s="689"/>
      <c r="S14" s="690"/>
    </row>
    <row r="15" spans="1:19" ht="30" customHeight="1" x14ac:dyDescent="0.35">
      <c r="A15" s="150" t="s">
        <v>215</v>
      </c>
      <c r="B15" s="712"/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7" t="s">
        <v>216</v>
      </c>
      <c r="O15" s="713"/>
      <c r="P15" s="713"/>
      <c r="Q15" s="714"/>
      <c r="R15" s="153"/>
      <c r="S15" s="154"/>
    </row>
    <row r="16" spans="1:19" ht="30" customHeight="1" x14ac:dyDescent="0.25">
      <c r="A16" s="155">
        <v>1</v>
      </c>
      <c r="B16" s="715" t="s">
        <v>217</v>
      </c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17"/>
      <c r="N16" s="718"/>
      <c r="O16" s="719"/>
      <c r="P16" s="719"/>
      <c r="Q16" s="720"/>
      <c r="R16" s="66"/>
      <c r="S16" s="156"/>
    </row>
    <row r="17" spans="1:19" ht="30" customHeight="1" x14ac:dyDescent="0.25">
      <c r="A17" s="155">
        <v>2</v>
      </c>
      <c r="B17" s="715" t="s">
        <v>218</v>
      </c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7"/>
      <c r="N17" s="718"/>
      <c r="O17" s="719"/>
      <c r="P17" s="719"/>
      <c r="Q17" s="720"/>
      <c r="R17" s="157"/>
      <c r="S17" s="158"/>
    </row>
    <row r="18" spans="1:19" ht="30" customHeight="1" x14ac:dyDescent="0.25">
      <c r="A18" s="155">
        <v>3</v>
      </c>
      <c r="B18" s="699"/>
      <c r="C18" s="700"/>
      <c r="D18" s="700"/>
      <c r="E18" s="700"/>
      <c r="F18" s="700"/>
      <c r="G18" s="700"/>
      <c r="H18" s="700"/>
      <c r="I18" s="700"/>
      <c r="J18" s="700"/>
      <c r="K18" s="700"/>
      <c r="L18" s="700"/>
      <c r="M18" s="455"/>
      <c r="N18" s="701" t="s">
        <v>219</v>
      </c>
      <c r="O18" s="702"/>
      <c r="P18" s="702"/>
      <c r="Q18" s="703"/>
      <c r="R18" s="704" t="e">
        <f>N16/N17</f>
        <v>#DIV/0!</v>
      </c>
      <c r="S18" s="705"/>
    </row>
    <row r="19" spans="1:19" ht="12" customHeight="1" x14ac:dyDescent="0.25">
      <c r="A19" s="775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</row>
    <row r="20" spans="1:19" ht="30" customHeight="1" x14ac:dyDescent="0.25">
      <c r="A20" s="688" t="s">
        <v>250</v>
      </c>
      <c r="B20" s="689"/>
      <c r="C20" s="689"/>
      <c r="D20" s="689"/>
      <c r="E20" s="689"/>
      <c r="F20" s="689"/>
      <c r="G20" s="689"/>
      <c r="H20" s="689"/>
      <c r="I20" s="689"/>
      <c r="J20" s="689"/>
      <c r="K20" s="689"/>
      <c r="L20" s="689"/>
      <c r="M20" s="689"/>
      <c r="N20" s="689"/>
      <c r="O20" s="689"/>
      <c r="P20" s="689"/>
      <c r="Q20" s="689"/>
      <c r="R20" s="689"/>
      <c r="S20" s="690"/>
    </row>
    <row r="21" spans="1:19" ht="38.25" customHeight="1" x14ac:dyDescent="0.3">
      <c r="A21" s="190" t="s">
        <v>215</v>
      </c>
      <c r="B21" s="706"/>
      <c r="C21" s="700"/>
      <c r="D21" s="700"/>
      <c r="E21" s="700"/>
      <c r="F21" s="700"/>
      <c r="G21" s="455"/>
      <c r="H21" s="707" t="s">
        <v>256</v>
      </c>
      <c r="I21" s="708"/>
      <c r="J21" s="708"/>
      <c r="K21" s="708"/>
      <c r="L21" s="708"/>
      <c r="M21" s="709"/>
      <c r="N21" s="710" t="s">
        <v>220</v>
      </c>
      <c r="O21" s="711"/>
      <c r="P21" s="711"/>
      <c r="Q21" s="711"/>
      <c r="R21" s="710" t="s">
        <v>221</v>
      </c>
      <c r="S21" s="711"/>
    </row>
    <row r="22" spans="1:19" ht="30" customHeight="1" x14ac:dyDescent="0.25">
      <c r="A22" s="155">
        <v>4</v>
      </c>
      <c r="B22" s="722" t="s">
        <v>254</v>
      </c>
      <c r="C22" s="723"/>
      <c r="D22" s="723"/>
      <c r="E22" s="723"/>
      <c r="F22" s="723"/>
      <c r="G22" s="724"/>
      <c r="H22" s="725">
        <f>$N$94</f>
        <v>0</v>
      </c>
      <c r="I22" s="726"/>
      <c r="J22" s="726"/>
      <c r="K22" s="726"/>
      <c r="L22" s="726"/>
      <c r="M22" s="727"/>
      <c r="N22" s="728">
        <f>$S$94</f>
        <v>0</v>
      </c>
      <c r="O22" s="726"/>
      <c r="P22" s="726"/>
      <c r="Q22" s="727"/>
      <c r="R22" s="728">
        <f>N22*0.32</f>
        <v>0</v>
      </c>
      <c r="S22" s="727"/>
    </row>
    <row r="23" spans="1:19" ht="30" customHeight="1" x14ac:dyDescent="0.25">
      <c r="A23" s="155">
        <v>5</v>
      </c>
      <c r="B23" s="722" t="s">
        <v>251</v>
      </c>
      <c r="C23" s="723"/>
      <c r="D23" s="723"/>
      <c r="E23" s="723"/>
      <c r="F23" s="723"/>
      <c r="G23" s="724"/>
      <c r="H23" s="725">
        <f>$N$130</f>
        <v>0</v>
      </c>
      <c r="I23" s="726"/>
      <c r="J23" s="726"/>
      <c r="K23" s="726"/>
      <c r="L23" s="726"/>
      <c r="M23" s="727"/>
      <c r="N23" s="728">
        <f>$S$130</f>
        <v>0</v>
      </c>
      <c r="O23" s="726"/>
      <c r="P23" s="726"/>
      <c r="Q23" s="727"/>
      <c r="R23" s="728">
        <f>N23/3</f>
        <v>0</v>
      </c>
      <c r="S23" s="727"/>
    </row>
    <row r="24" spans="1:19" ht="10.5" customHeight="1" x14ac:dyDescent="0.25"/>
    <row r="25" spans="1:19" ht="10.5" customHeight="1" x14ac:dyDescent="0.25"/>
    <row r="26" spans="1:19" ht="30" customHeight="1" x14ac:dyDescent="0.25">
      <c r="A26" s="729" t="s">
        <v>255</v>
      </c>
      <c r="B26" s="730"/>
      <c r="C26" s="730"/>
      <c r="D26" s="730"/>
      <c r="E26" s="730"/>
      <c r="F26" s="730"/>
      <c r="G26" s="730"/>
      <c r="H26" s="730"/>
      <c r="I26" s="730"/>
      <c r="J26" s="730"/>
      <c r="K26" s="730"/>
      <c r="L26" s="730"/>
      <c r="M26" s="730"/>
      <c r="N26" s="730"/>
      <c r="O26" s="730"/>
      <c r="P26" s="730"/>
      <c r="Q26" s="730"/>
      <c r="R26" s="730"/>
      <c r="S26" s="731"/>
    </row>
    <row r="27" spans="1:19" ht="10.5" customHeight="1" x14ac:dyDescent="0.25"/>
    <row r="28" spans="1:19" ht="10.5" customHeight="1" x14ac:dyDescent="0.25"/>
    <row r="29" spans="1:19" ht="30" customHeight="1" x14ac:dyDescent="0.25">
      <c r="A29" s="688" t="s">
        <v>222</v>
      </c>
      <c r="B29" s="689"/>
      <c r="C29" s="689"/>
      <c r="D29" s="689"/>
      <c r="E29" s="689"/>
      <c r="F29" s="689"/>
      <c r="G29" s="689"/>
      <c r="H29" s="689"/>
      <c r="I29" s="689"/>
      <c r="J29" s="689"/>
      <c r="K29" s="689"/>
      <c r="L29" s="689"/>
      <c r="M29" s="689"/>
      <c r="N29" s="689"/>
      <c r="O29" s="689"/>
      <c r="P29" s="689"/>
      <c r="Q29" s="689"/>
      <c r="R29" s="689"/>
      <c r="S29" s="690"/>
    </row>
    <row r="30" spans="1:19" ht="13.5" customHeight="1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</row>
    <row r="31" spans="1:19" ht="15" customHeight="1" x14ac:dyDescent="0.25">
      <c r="A31" s="167"/>
      <c r="B31" s="721" t="s">
        <v>223</v>
      </c>
      <c r="C31" s="721"/>
      <c r="D31" s="721"/>
      <c r="E31" s="721" t="s">
        <v>224</v>
      </c>
      <c r="F31" s="721"/>
      <c r="G31" s="721" t="s">
        <v>225</v>
      </c>
      <c r="H31" s="721"/>
      <c r="I31" s="721"/>
      <c r="J31" s="721" t="s">
        <v>226</v>
      </c>
      <c r="K31" s="721"/>
      <c r="L31" s="721"/>
      <c r="M31" s="721"/>
      <c r="N31" s="159" t="s">
        <v>227</v>
      </c>
      <c r="O31" s="721" t="s">
        <v>228</v>
      </c>
      <c r="P31" s="721"/>
      <c r="Q31" s="721"/>
      <c r="R31" s="159" t="s">
        <v>229</v>
      </c>
      <c r="S31" s="167"/>
    </row>
    <row r="32" spans="1:19" ht="15" customHeight="1" x14ac:dyDescent="0.25">
      <c r="A32" s="167"/>
      <c r="B32" s="732">
        <v>1</v>
      </c>
      <c r="C32" s="732"/>
      <c r="D32" s="732"/>
      <c r="E32" s="733">
        <f>'137.122 Schedule'!$B6*100</f>
        <v>75</v>
      </c>
      <c r="F32" s="733"/>
      <c r="G32" s="733">
        <f>'137.122 Schedule'!$C6*100</f>
        <v>85</v>
      </c>
      <c r="H32" s="733"/>
      <c r="I32" s="733"/>
      <c r="J32" s="733">
        <f>'137.122 Schedule'!$D6*100</f>
        <v>89.29</v>
      </c>
      <c r="K32" s="733"/>
      <c r="L32" s="733"/>
      <c r="M32" s="733"/>
      <c r="N32" s="160">
        <f>'137.122 Schedule'!$E6*100</f>
        <v>92.5</v>
      </c>
      <c r="O32" s="733">
        <f>'137.122 Schedule'!$F6*100</f>
        <v>95</v>
      </c>
      <c r="P32" s="733"/>
      <c r="Q32" s="733"/>
      <c r="R32" s="160">
        <f>'137.122 Schedule'!$G6*100</f>
        <v>96.25</v>
      </c>
      <c r="S32" s="167"/>
    </row>
    <row r="33" spans="1:19" ht="15" customHeight="1" x14ac:dyDescent="0.25">
      <c r="A33" s="167"/>
      <c r="B33" s="732">
        <v>2</v>
      </c>
      <c r="C33" s="732"/>
      <c r="D33" s="732"/>
      <c r="E33" s="733">
        <f>'137.122 Schedule'!$B7*100</f>
        <v>37.5</v>
      </c>
      <c r="F33" s="733"/>
      <c r="G33" s="733">
        <f>'137.122 Schedule'!$C7*100</f>
        <v>59.5</v>
      </c>
      <c r="H33" s="733"/>
      <c r="I33" s="733"/>
      <c r="J33" s="733">
        <f>'137.122 Schedule'!$D7*100</f>
        <v>70.16</v>
      </c>
      <c r="K33" s="733"/>
      <c r="L33" s="733"/>
      <c r="M33" s="733"/>
      <c r="N33" s="160">
        <f>'137.122 Schedule'!$E7*100</f>
        <v>78.62</v>
      </c>
      <c r="O33" s="733">
        <f>'137.122 Schedule'!$F7*100</f>
        <v>85.5</v>
      </c>
      <c r="P33" s="733"/>
      <c r="Q33" s="733"/>
      <c r="R33" s="160">
        <f>'137.122 Schedule'!$G7*100</f>
        <v>89.03</v>
      </c>
      <c r="S33" s="167"/>
    </row>
    <row r="34" spans="1:19" ht="15" customHeight="1" x14ac:dyDescent="0.25">
      <c r="A34" s="167"/>
      <c r="B34" s="732">
        <v>3</v>
      </c>
      <c r="C34" s="732"/>
      <c r="D34" s="732"/>
      <c r="E34" s="733">
        <f>'137.122 Schedule'!$B8*100</f>
        <v>12.5</v>
      </c>
      <c r="F34" s="733"/>
      <c r="G34" s="733">
        <f>'137.122 Schedule'!$C8*100</f>
        <v>41.65</v>
      </c>
      <c r="H34" s="733"/>
      <c r="I34" s="733"/>
      <c r="J34" s="733">
        <f>'137.122 Schedule'!$D8*100</f>
        <v>55.13</v>
      </c>
      <c r="K34" s="733"/>
      <c r="L34" s="733"/>
      <c r="M34" s="733"/>
      <c r="N34" s="160">
        <f>'137.122 Schedule'!$E8*100</f>
        <v>66.83</v>
      </c>
      <c r="O34" s="733">
        <f>'137.122 Schedule'!$F8*100</f>
        <v>76.95</v>
      </c>
      <c r="P34" s="733"/>
      <c r="Q34" s="733"/>
      <c r="R34" s="160">
        <f>'137.122 Schedule'!$G8*100</f>
        <v>82.35</v>
      </c>
      <c r="S34" s="167"/>
    </row>
    <row r="35" spans="1:19" ht="15" customHeight="1" x14ac:dyDescent="0.25">
      <c r="A35" s="167"/>
      <c r="B35" s="732">
        <v>4</v>
      </c>
      <c r="C35" s="732"/>
      <c r="D35" s="732"/>
      <c r="E35" s="733">
        <f>'137.122 Schedule'!$B9*100</f>
        <v>5</v>
      </c>
      <c r="F35" s="733"/>
      <c r="G35" s="733">
        <f>'137.122 Schedule'!$C9*100</f>
        <v>24.990000000000002</v>
      </c>
      <c r="H35" s="733"/>
      <c r="I35" s="733"/>
      <c r="J35" s="733">
        <f>'137.122 Schedule'!$D9*100</f>
        <v>42.88</v>
      </c>
      <c r="K35" s="733"/>
      <c r="L35" s="733"/>
      <c r="M35" s="733"/>
      <c r="N35" s="160">
        <f>'137.122 Schedule'!$E9*100</f>
        <v>56.81</v>
      </c>
      <c r="O35" s="733">
        <f>'137.122 Schedule'!$F9*100</f>
        <v>69.25</v>
      </c>
      <c r="P35" s="733"/>
      <c r="Q35" s="733"/>
      <c r="R35" s="160">
        <f>'137.122 Schedule'!$G9*100</f>
        <v>76.180000000000007</v>
      </c>
      <c r="S35" s="167"/>
    </row>
    <row r="36" spans="1:19" ht="15" customHeight="1" x14ac:dyDescent="0.25">
      <c r="A36" s="167"/>
      <c r="B36" s="732">
        <v>5</v>
      </c>
      <c r="C36" s="732"/>
      <c r="D36" s="732"/>
      <c r="E36" s="733">
        <f>'137.122 Schedule'!$B10*100</f>
        <v>5</v>
      </c>
      <c r="F36" s="733"/>
      <c r="G36" s="733">
        <f>'137.122 Schedule'!$C10*100</f>
        <v>10</v>
      </c>
      <c r="H36" s="733"/>
      <c r="I36" s="733"/>
      <c r="J36" s="733">
        <f>'137.122 Schedule'!$D10*100</f>
        <v>30.630000000000003</v>
      </c>
      <c r="K36" s="733"/>
      <c r="L36" s="733"/>
      <c r="M36" s="733"/>
      <c r="N36" s="160">
        <f>'137.122 Schedule'!$E10*100</f>
        <v>48.07</v>
      </c>
      <c r="O36" s="733">
        <f>'137.122 Schedule'!$F10*100</f>
        <v>62.32</v>
      </c>
      <c r="P36" s="733"/>
      <c r="Q36" s="733"/>
      <c r="R36" s="160">
        <f>'137.122 Schedule'!$G10*100</f>
        <v>70.459999999999994</v>
      </c>
      <c r="S36" s="167"/>
    </row>
    <row r="37" spans="1:19" ht="15" customHeight="1" x14ac:dyDescent="0.25">
      <c r="A37" s="167"/>
      <c r="B37" s="732">
        <v>6</v>
      </c>
      <c r="C37" s="732"/>
      <c r="D37" s="732"/>
      <c r="E37" s="733">
        <f>'137.122 Schedule'!$B11*100</f>
        <v>5</v>
      </c>
      <c r="F37" s="733"/>
      <c r="G37" s="733">
        <f>'137.122 Schedule'!$C11*100</f>
        <v>10</v>
      </c>
      <c r="H37" s="733"/>
      <c r="I37" s="733"/>
      <c r="J37" s="733">
        <f>'137.122 Schedule'!$D11*100</f>
        <v>18.38</v>
      </c>
      <c r="K37" s="733"/>
      <c r="L37" s="733"/>
      <c r="M37" s="733"/>
      <c r="N37" s="160">
        <f>'137.122 Schedule'!$E11*100</f>
        <v>39.33</v>
      </c>
      <c r="O37" s="733">
        <f>'137.122 Schedule'!$F11*100</f>
        <v>56.089999999999996</v>
      </c>
      <c r="P37" s="733"/>
      <c r="Q37" s="733"/>
      <c r="R37" s="160">
        <f>'137.122 Schedule'!$G11*100</f>
        <v>65.180000000000007</v>
      </c>
      <c r="S37" s="167"/>
    </row>
    <row r="38" spans="1:19" ht="15" customHeight="1" x14ac:dyDescent="0.25">
      <c r="A38" s="167"/>
      <c r="B38" s="732">
        <v>7</v>
      </c>
      <c r="C38" s="732"/>
      <c r="D38" s="732"/>
      <c r="E38" s="733">
        <f>'137.122 Schedule'!$B12*100</f>
        <v>5</v>
      </c>
      <c r="F38" s="733"/>
      <c r="G38" s="733">
        <f>'137.122 Schedule'!$C12*100</f>
        <v>10</v>
      </c>
      <c r="H38" s="733"/>
      <c r="I38" s="733"/>
      <c r="J38" s="733">
        <f>'137.122 Schedule'!$D12*100</f>
        <v>10</v>
      </c>
      <c r="K38" s="733"/>
      <c r="L38" s="733"/>
      <c r="M38" s="733"/>
      <c r="N38" s="160">
        <f>'137.122 Schedule'!$E12*100</f>
        <v>30.59</v>
      </c>
      <c r="O38" s="733">
        <f>'137.122 Schedule'!$F12*100</f>
        <v>50.19</v>
      </c>
      <c r="P38" s="733"/>
      <c r="Q38" s="733"/>
      <c r="R38" s="160">
        <f>'137.122 Schedule'!$G12*100</f>
        <v>60.29</v>
      </c>
      <c r="S38" s="167"/>
    </row>
    <row r="39" spans="1:19" ht="15" customHeight="1" x14ac:dyDescent="0.25">
      <c r="A39" s="167"/>
      <c r="B39" s="732">
        <v>8</v>
      </c>
      <c r="C39" s="732"/>
      <c r="D39" s="732"/>
      <c r="E39" s="733">
        <f>'137.122 Schedule'!$B13*100</f>
        <v>5</v>
      </c>
      <c r="F39" s="733"/>
      <c r="G39" s="733">
        <f>'137.122 Schedule'!$C13*100</f>
        <v>10</v>
      </c>
      <c r="H39" s="733"/>
      <c r="I39" s="733"/>
      <c r="J39" s="733">
        <f>'137.122 Schedule'!$D13*100</f>
        <v>10</v>
      </c>
      <c r="K39" s="733"/>
      <c r="L39" s="733"/>
      <c r="M39" s="733"/>
      <c r="N39" s="160">
        <f>'137.122 Schedule'!$E13*100</f>
        <v>21.85</v>
      </c>
      <c r="O39" s="733">
        <f>'137.122 Schedule'!$F13*100</f>
        <v>44.29</v>
      </c>
      <c r="P39" s="733"/>
      <c r="Q39" s="733"/>
      <c r="R39" s="160">
        <f>'137.122 Schedule'!$G13*100</f>
        <v>55.769999999999996</v>
      </c>
      <c r="S39" s="167"/>
    </row>
    <row r="40" spans="1:19" ht="15" customHeight="1" x14ac:dyDescent="0.25">
      <c r="A40" s="167"/>
      <c r="B40" s="732">
        <v>9</v>
      </c>
      <c r="C40" s="732"/>
      <c r="D40" s="732"/>
      <c r="E40" s="733">
        <f>'137.122 Schedule'!$B14*100</f>
        <v>5</v>
      </c>
      <c r="F40" s="733"/>
      <c r="G40" s="733">
        <f>'137.122 Schedule'!$C14*100</f>
        <v>10</v>
      </c>
      <c r="H40" s="733"/>
      <c r="I40" s="733"/>
      <c r="J40" s="733">
        <f>'137.122 Schedule'!$D14*100</f>
        <v>10</v>
      </c>
      <c r="K40" s="733"/>
      <c r="L40" s="733"/>
      <c r="M40" s="733"/>
      <c r="N40" s="160">
        <f>'137.122 Schedule'!$E14*100</f>
        <v>15</v>
      </c>
      <c r="O40" s="733">
        <f>'137.122 Schedule'!$F14*100</f>
        <v>38.379999999999995</v>
      </c>
      <c r="P40" s="733"/>
      <c r="Q40" s="733"/>
      <c r="R40" s="160">
        <f>'137.122 Schedule'!$G14*100</f>
        <v>51.31</v>
      </c>
      <c r="S40" s="167"/>
    </row>
    <row r="41" spans="1:19" ht="15" customHeight="1" x14ac:dyDescent="0.25">
      <c r="A41" s="167"/>
      <c r="B41" s="732">
        <v>10</v>
      </c>
      <c r="C41" s="732"/>
      <c r="D41" s="732"/>
      <c r="E41" s="733">
        <f>'137.122 Schedule'!$B15*100</f>
        <v>5</v>
      </c>
      <c r="F41" s="733"/>
      <c r="G41" s="733">
        <f>'137.122 Schedule'!$C15*100</f>
        <v>10</v>
      </c>
      <c r="H41" s="733"/>
      <c r="I41" s="733"/>
      <c r="J41" s="733">
        <f>'137.122 Schedule'!$D15*100</f>
        <v>10</v>
      </c>
      <c r="K41" s="733"/>
      <c r="L41" s="733"/>
      <c r="M41" s="733"/>
      <c r="N41" s="160">
        <f>'137.122 Schedule'!$E15*100</f>
        <v>15</v>
      </c>
      <c r="O41" s="733">
        <f>'137.122 Schedule'!$F15*100</f>
        <v>32.479999999999997</v>
      </c>
      <c r="P41" s="733"/>
      <c r="Q41" s="733"/>
      <c r="R41" s="160">
        <f>'137.122 Schedule'!$G15*100</f>
        <v>46.85</v>
      </c>
      <c r="S41" s="167"/>
    </row>
    <row r="42" spans="1:19" ht="15" customHeight="1" x14ac:dyDescent="0.25">
      <c r="A42" s="167"/>
      <c r="B42" s="732">
        <v>11</v>
      </c>
      <c r="C42" s="732"/>
      <c r="D42" s="732"/>
      <c r="E42" s="733">
        <f>'137.122 Schedule'!$B16*100</f>
        <v>5</v>
      </c>
      <c r="F42" s="733"/>
      <c r="G42" s="733">
        <f>'137.122 Schedule'!$C16*100</f>
        <v>10</v>
      </c>
      <c r="H42" s="733"/>
      <c r="I42" s="733"/>
      <c r="J42" s="733">
        <f>'137.122 Schedule'!$D16*100</f>
        <v>10</v>
      </c>
      <c r="K42" s="733"/>
      <c r="L42" s="733"/>
      <c r="M42" s="733"/>
      <c r="N42" s="160">
        <f>'137.122 Schedule'!$E16*100</f>
        <v>15</v>
      </c>
      <c r="O42" s="733">
        <f>'137.122 Schedule'!$F16*100</f>
        <v>26.57</v>
      </c>
      <c r="P42" s="733"/>
      <c r="Q42" s="733"/>
      <c r="R42" s="160">
        <f>'137.122 Schedule'!$G16*100</f>
        <v>42.38</v>
      </c>
      <c r="S42" s="167"/>
    </row>
    <row r="43" spans="1:19" ht="15" customHeight="1" x14ac:dyDescent="0.25">
      <c r="A43" s="167"/>
      <c r="B43" s="732">
        <v>12</v>
      </c>
      <c r="C43" s="732"/>
      <c r="D43" s="732"/>
      <c r="E43" s="733">
        <f>'137.122 Schedule'!$B17*100</f>
        <v>5</v>
      </c>
      <c r="F43" s="733"/>
      <c r="G43" s="733">
        <f>'137.122 Schedule'!$C17*100</f>
        <v>10</v>
      </c>
      <c r="H43" s="733"/>
      <c r="I43" s="733"/>
      <c r="J43" s="733">
        <f>'137.122 Schedule'!$D17*100</f>
        <v>10</v>
      </c>
      <c r="K43" s="733"/>
      <c r="L43" s="733"/>
      <c r="M43" s="733"/>
      <c r="N43" s="160">
        <f>'137.122 Schedule'!$E17*100</f>
        <v>15</v>
      </c>
      <c r="O43" s="733">
        <f>'137.122 Schedule'!$F17*100</f>
        <v>20.669999999999998</v>
      </c>
      <c r="P43" s="733"/>
      <c r="Q43" s="733"/>
      <c r="R43" s="160">
        <f>'137.122 Schedule'!$G17*100</f>
        <v>37.92</v>
      </c>
      <c r="S43" s="167"/>
    </row>
    <row r="44" spans="1:19" ht="15" customHeight="1" x14ac:dyDescent="0.25">
      <c r="A44" s="167"/>
      <c r="B44" s="732">
        <v>13</v>
      </c>
      <c r="C44" s="732"/>
      <c r="D44" s="732"/>
      <c r="E44" s="733">
        <f>'137.122 Schedule'!$B18*100</f>
        <v>5</v>
      </c>
      <c r="F44" s="733"/>
      <c r="G44" s="733">
        <f>'137.122 Schedule'!$C18*100</f>
        <v>10</v>
      </c>
      <c r="H44" s="733"/>
      <c r="I44" s="733"/>
      <c r="J44" s="733">
        <f>'137.122 Schedule'!$D18*100</f>
        <v>10</v>
      </c>
      <c r="K44" s="733"/>
      <c r="L44" s="733"/>
      <c r="M44" s="733"/>
      <c r="N44" s="160">
        <f>'137.122 Schedule'!$E18*100</f>
        <v>15</v>
      </c>
      <c r="O44" s="733">
        <f>'137.122 Schedule'!$F18*100</f>
        <v>15</v>
      </c>
      <c r="P44" s="733"/>
      <c r="Q44" s="733"/>
      <c r="R44" s="160">
        <f>'137.122 Schedule'!$G18*100</f>
        <v>33.46</v>
      </c>
      <c r="S44" s="167"/>
    </row>
    <row r="45" spans="1:19" ht="15" customHeight="1" x14ac:dyDescent="0.25">
      <c r="A45" s="167"/>
      <c r="B45" s="732">
        <v>14</v>
      </c>
      <c r="C45" s="732"/>
      <c r="D45" s="732"/>
      <c r="E45" s="733">
        <f>'137.122 Schedule'!$B19*100</f>
        <v>5</v>
      </c>
      <c r="F45" s="733"/>
      <c r="G45" s="733">
        <f>'137.122 Schedule'!$C19*100</f>
        <v>10</v>
      </c>
      <c r="H45" s="733"/>
      <c r="I45" s="733"/>
      <c r="J45" s="733">
        <f>'137.122 Schedule'!$D19*100</f>
        <v>10</v>
      </c>
      <c r="K45" s="733"/>
      <c r="L45" s="733"/>
      <c r="M45" s="733"/>
      <c r="N45" s="160">
        <f>'137.122 Schedule'!$E19*100</f>
        <v>15</v>
      </c>
      <c r="O45" s="733">
        <f>'137.122 Schedule'!$F19*100</f>
        <v>15</v>
      </c>
      <c r="P45" s="733"/>
      <c r="Q45" s="733"/>
      <c r="R45" s="160">
        <f>'137.122 Schedule'!$G19*100</f>
        <v>28.999999999999996</v>
      </c>
      <c r="S45" s="167"/>
    </row>
    <row r="46" spans="1:19" ht="15" customHeight="1" x14ac:dyDescent="0.25">
      <c r="A46" s="167"/>
      <c r="B46" s="732">
        <v>15</v>
      </c>
      <c r="C46" s="732"/>
      <c r="D46" s="732"/>
      <c r="E46" s="733">
        <f>'137.122 Schedule'!$B20*100</f>
        <v>5</v>
      </c>
      <c r="F46" s="733"/>
      <c r="G46" s="733">
        <f>'137.122 Schedule'!$C20*100</f>
        <v>10</v>
      </c>
      <c r="H46" s="733"/>
      <c r="I46" s="733"/>
      <c r="J46" s="733">
        <f>'137.122 Schedule'!$D20*100</f>
        <v>10</v>
      </c>
      <c r="K46" s="733"/>
      <c r="L46" s="733"/>
      <c r="M46" s="733"/>
      <c r="N46" s="160">
        <f>'137.122 Schedule'!$E20*100</f>
        <v>15</v>
      </c>
      <c r="O46" s="733">
        <f>'137.122 Schedule'!$F20*100</f>
        <v>15</v>
      </c>
      <c r="P46" s="733"/>
      <c r="Q46" s="733"/>
      <c r="R46" s="160">
        <f>'137.122 Schedule'!$G20*100</f>
        <v>24.54</v>
      </c>
      <c r="S46" s="167"/>
    </row>
    <row r="47" spans="1:19" ht="15" customHeight="1" x14ac:dyDescent="0.25">
      <c r="A47" s="167"/>
      <c r="B47" s="732">
        <v>16</v>
      </c>
      <c r="C47" s="732"/>
      <c r="D47" s="732"/>
      <c r="E47" s="733">
        <f>'137.122 Schedule'!$B21*100</f>
        <v>5</v>
      </c>
      <c r="F47" s="733"/>
      <c r="G47" s="733">
        <f>'137.122 Schedule'!$C21*100</f>
        <v>10</v>
      </c>
      <c r="H47" s="733"/>
      <c r="I47" s="733"/>
      <c r="J47" s="733">
        <f>'137.122 Schedule'!$D21*100</f>
        <v>10</v>
      </c>
      <c r="K47" s="733"/>
      <c r="L47" s="733"/>
      <c r="M47" s="733"/>
      <c r="N47" s="160">
        <f>'137.122 Schedule'!$E21*100</f>
        <v>15</v>
      </c>
      <c r="O47" s="733">
        <f>'137.122 Schedule'!$F21*100</f>
        <v>15</v>
      </c>
      <c r="P47" s="733"/>
      <c r="Q47" s="733"/>
      <c r="R47" s="160">
        <f>'137.122 Schedule'!$G21*100</f>
        <v>20.080000000000002</v>
      </c>
      <c r="S47" s="167"/>
    </row>
    <row r="48" spans="1:19" ht="15" customHeight="1" x14ac:dyDescent="0.25">
      <c r="A48" s="167"/>
      <c r="B48" s="732" t="s">
        <v>230</v>
      </c>
      <c r="C48" s="732"/>
      <c r="D48" s="732"/>
      <c r="E48" s="733">
        <f>'137.122 Schedule'!$B22*100</f>
        <v>5</v>
      </c>
      <c r="F48" s="733"/>
      <c r="G48" s="733">
        <f>'137.122 Schedule'!$C22*100</f>
        <v>10</v>
      </c>
      <c r="H48" s="733"/>
      <c r="I48" s="733"/>
      <c r="J48" s="733">
        <f>'137.122 Schedule'!$D22*100</f>
        <v>10</v>
      </c>
      <c r="K48" s="733"/>
      <c r="L48" s="733"/>
      <c r="M48" s="733"/>
      <c r="N48" s="160">
        <f>'137.122 Schedule'!$E22*100</f>
        <v>15</v>
      </c>
      <c r="O48" s="733">
        <f>'137.122 Schedule'!$F22*100</f>
        <v>15</v>
      </c>
      <c r="P48" s="733"/>
      <c r="Q48" s="733"/>
      <c r="R48" s="160">
        <f>'137.122 Schedule'!$G22*100</f>
        <v>20</v>
      </c>
      <c r="S48" s="167"/>
    </row>
    <row r="49" spans="1:19" ht="13.5" customHeight="1" x14ac:dyDescent="0.25">
      <c r="A49" s="167"/>
      <c r="B49" s="161"/>
      <c r="C49" s="161"/>
      <c r="D49" s="161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7"/>
    </row>
    <row r="50" spans="1:19" ht="15" customHeight="1" x14ac:dyDescent="0.25">
      <c r="A50" s="432"/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4"/>
    </row>
    <row r="51" spans="1:19" ht="26.25" customHeight="1" x14ac:dyDescent="0.25">
      <c r="A51" s="458">
        <v>45292</v>
      </c>
      <c r="B51" s="459"/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163" t="s">
        <v>231</v>
      </c>
    </row>
    <row r="61" spans="1:19" ht="20.25" x14ac:dyDescent="0.25">
      <c r="A61" s="66"/>
      <c r="B61" s="67"/>
      <c r="C61" s="67"/>
      <c r="D61" s="67"/>
      <c r="E61" s="734" t="s">
        <v>98</v>
      </c>
      <c r="F61" s="735"/>
      <c r="G61" s="735"/>
      <c r="H61" s="735"/>
      <c r="I61" s="735"/>
      <c r="J61" s="735"/>
      <c r="K61" s="735"/>
      <c r="L61" s="735"/>
      <c r="M61" s="735"/>
      <c r="N61" s="735"/>
      <c r="O61" s="735"/>
      <c r="P61" s="73"/>
      <c r="Q61" s="73"/>
      <c r="R61" s="73"/>
      <c r="S61" s="74"/>
    </row>
    <row r="62" spans="1:19" ht="22.5" customHeight="1" x14ac:dyDescent="0.25">
      <c r="A62" s="68"/>
      <c r="B62" s="69"/>
      <c r="C62" s="69"/>
      <c r="D62" s="69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452" t="s">
        <v>232</v>
      </c>
      <c r="Q62" s="249"/>
      <c r="R62" s="249"/>
      <c r="S62" s="250"/>
    </row>
    <row r="63" spans="1:19" ht="15" customHeight="1" x14ac:dyDescent="0.25">
      <c r="A63" s="68"/>
      <c r="B63" s="69"/>
      <c r="C63" s="69"/>
      <c r="D63" s="69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51"/>
      <c r="Q63" s="251"/>
      <c r="R63" s="251"/>
      <c r="S63" s="250"/>
    </row>
    <row r="64" spans="1:19" ht="15" customHeight="1" x14ac:dyDescent="0.25">
      <c r="A64" s="68"/>
      <c r="B64" s="69"/>
      <c r="C64" s="69"/>
      <c r="D64" s="69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51"/>
      <c r="Q64" s="251"/>
      <c r="R64" s="251"/>
      <c r="S64" s="250"/>
    </row>
    <row r="65" spans="1:19" ht="15" customHeight="1" x14ac:dyDescent="0.25">
      <c r="A65" s="68"/>
      <c r="B65" s="69"/>
      <c r="C65" s="70" t="s">
        <v>96</v>
      </c>
      <c r="D65" s="71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49"/>
      <c r="Q65" s="249"/>
      <c r="R65" s="249"/>
      <c r="S65" s="250"/>
    </row>
    <row r="66" spans="1:19" ht="15.75" customHeight="1" x14ac:dyDescent="0.25">
      <c r="A66" s="68"/>
      <c r="B66" s="62"/>
      <c r="C66" s="62"/>
      <c r="D66" s="62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51"/>
      <c r="Q66" s="251"/>
      <c r="R66" s="251"/>
      <c r="S66" s="250"/>
    </row>
    <row r="67" spans="1:19" ht="23.25" x14ac:dyDescent="0.35">
      <c r="A67" s="252" t="s">
        <v>97</v>
      </c>
      <c r="B67" s="253"/>
      <c r="C67" s="253"/>
      <c r="D67" s="253"/>
      <c r="E67" s="697">
        <f>E8</f>
        <v>2026</v>
      </c>
      <c r="F67" s="698"/>
      <c r="G67" s="410" t="s">
        <v>252</v>
      </c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  <c r="S67" s="412"/>
    </row>
    <row r="68" spans="1:19" ht="18" customHeight="1" x14ac:dyDescent="0.25">
      <c r="A68" s="240" t="s">
        <v>1</v>
      </c>
      <c r="B68" s="241"/>
      <c r="C68" s="241"/>
      <c r="D68" s="241"/>
      <c r="E68" s="241"/>
      <c r="F68" s="241"/>
      <c r="G68" s="241"/>
      <c r="H68" s="242"/>
      <c r="I68" s="242"/>
      <c r="J68" s="241"/>
      <c r="K68" s="241"/>
      <c r="L68" s="241"/>
      <c r="M68" s="243"/>
      <c r="N68" s="244" t="s">
        <v>0</v>
      </c>
      <c r="O68" s="222"/>
      <c r="P68" s="222"/>
      <c r="Q68" s="222"/>
      <c r="R68" s="222"/>
      <c r="S68" s="223"/>
    </row>
    <row r="69" spans="1:19" ht="30" customHeight="1" x14ac:dyDescent="0.25">
      <c r="A69" s="413" t="str">
        <f>IF($A$10="","",$A$10)</f>
        <v/>
      </c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5"/>
      <c r="N69" s="260" t="str">
        <f>IF($N$10="","",$N$10)</f>
        <v/>
      </c>
      <c r="O69" s="261"/>
      <c r="P69" s="261"/>
      <c r="Q69" s="261"/>
      <c r="R69" s="261"/>
      <c r="S69" s="262"/>
    </row>
    <row r="70" spans="1:19" ht="18" customHeight="1" x14ac:dyDescent="0.25">
      <c r="A70" s="263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5"/>
    </row>
    <row r="71" spans="1:19" ht="25.5" customHeight="1" x14ac:dyDescent="0.25">
      <c r="A71" s="739" t="s">
        <v>215</v>
      </c>
      <c r="B71" s="749" t="s">
        <v>233</v>
      </c>
      <c r="C71" s="750"/>
      <c r="D71" s="750"/>
      <c r="E71" s="750"/>
      <c r="F71" s="751"/>
      <c r="G71" s="754" t="s">
        <v>234</v>
      </c>
      <c r="H71" s="755"/>
      <c r="I71" s="755"/>
      <c r="J71" s="758" t="s">
        <v>235</v>
      </c>
      <c r="K71" s="759"/>
      <c r="L71" s="759"/>
      <c r="M71" s="759"/>
      <c r="N71" s="760" t="s">
        <v>236</v>
      </c>
      <c r="O71" s="736" t="s">
        <v>237</v>
      </c>
      <c r="P71" s="737"/>
      <c r="Q71" s="737"/>
      <c r="R71" s="739" t="s">
        <v>238</v>
      </c>
      <c r="S71" s="736" t="s">
        <v>239</v>
      </c>
    </row>
    <row r="72" spans="1:19" ht="24" customHeight="1" x14ac:dyDescent="0.25">
      <c r="A72" s="748"/>
      <c r="B72" s="752"/>
      <c r="C72" s="752"/>
      <c r="D72" s="752"/>
      <c r="E72" s="752"/>
      <c r="F72" s="753"/>
      <c r="G72" s="756"/>
      <c r="H72" s="757"/>
      <c r="I72" s="757"/>
      <c r="J72" s="748"/>
      <c r="K72" s="748"/>
      <c r="L72" s="748"/>
      <c r="M72" s="748"/>
      <c r="N72" s="748"/>
      <c r="O72" s="738"/>
      <c r="P72" s="738"/>
      <c r="Q72" s="738"/>
      <c r="R72" s="740"/>
      <c r="S72" s="738"/>
    </row>
    <row r="73" spans="1:19" ht="36" customHeight="1" x14ac:dyDescent="0.25">
      <c r="A73" s="164">
        <v>1</v>
      </c>
      <c r="B73" s="741"/>
      <c r="C73" s="742"/>
      <c r="D73" s="742"/>
      <c r="E73" s="742"/>
      <c r="F73" s="743"/>
      <c r="G73" s="744"/>
      <c r="H73" s="744"/>
      <c r="I73" s="744"/>
      <c r="J73" s="745"/>
      <c r="K73" s="745"/>
      <c r="L73" s="745"/>
      <c r="M73" s="745"/>
      <c r="N73" s="168"/>
      <c r="O73" s="746"/>
      <c r="P73" s="747"/>
      <c r="Q73" s="747"/>
      <c r="R73" s="169" t="str">
        <f>IF(J73="","",VLOOKUP(J73,'137.122 Schedule'!$A$6:$G$22,(VLOOKUP(O73,'137.122 Schedule'!$I$6:$J$11,2,FALSE)),FALSE))</f>
        <v/>
      </c>
      <c r="S73" s="170" t="str">
        <f t="shared" ref="S73:S78" si="0">IF(R73="","",N73*R73)</f>
        <v/>
      </c>
    </row>
    <row r="74" spans="1:19" ht="36" customHeight="1" x14ac:dyDescent="0.25">
      <c r="A74" s="164">
        <v>2</v>
      </c>
      <c r="B74" s="741"/>
      <c r="C74" s="742"/>
      <c r="D74" s="742"/>
      <c r="E74" s="742"/>
      <c r="F74" s="743"/>
      <c r="G74" s="744"/>
      <c r="H74" s="744"/>
      <c r="I74" s="744"/>
      <c r="J74" s="745"/>
      <c r="K74" s="745"/>
      <c r="L74" s="745"/>
      <c r="M74" s="745"/>
      <c r="N74" s="168"/>
      <c r="O74" s="746"/>
      <c r="P74" s="747"/>
      <c r="Q74" s="747"/>
      <c r="R74" s="169" t="str">
        <f>IF(J74="","",VLOOKUP(J74,'137.122 Schedule'!$A$6:$G$22,(VLOOKUP(O74,'137.122 Schedule'!$I$6:$J$11,2,FALSE)),FALSE))</f>
        <v/>
      </c>
      <c r="S74" s="170" t="str">
        <f t="shared" si="0"/>
        <v/>
      </c>
    </row>
    <row r="75" spans="1:19" ht="36" customHeight="1" x14ac:dyDescent="0.25">
      <c r="A75" s="164">
        <v>3</v>
      </c>
      <c r="B75" s="741"/>
      <c r="C75" s="742"/>
      <c r="D75" s="742"/>
      <c r="E75" s="742"/>
      <c r="F75" s="743"/>
      <c r="G75" s="744"/>
      <c r="H75" s="744"/>
      <c r="I75" s="744"/>
      <c r="J75" s="745"/>
      <c r="K75" s="745"/>
      <c r="L75" s="745"/>
      <c r="M75" s="745"/>
      <c r="N75" s="168"/>
      <c r="O75" s="746"/>
      <c r="P75" s="747"/>
      <c r="Q75" s="747"/>
      <c r="R75" s="169" t="str">
        <f>IF(J75="","",VLOOKUP(J75,'137.122 Schedule'!$A$6:$G$22,(VLOOKUP(O75,'137.122 Schedule'!$I$6:$J$11,2,FALSE)),FALSE))</f>
        <v/>
      </c>
      <c r="S75" s="170" t="str">
        <f t="shared" si="0"/>
        <v/>
      </c>
    </row>
    <row r="76" spans="1:19" ht="36" customHeight="1" x14ac:dyDescent="0.25">
      <c r="A76" s="164">
        <v>4</v>
      </c>
      <c r="B76" s="741"/>
      <c r="C76" s="742"/>
      <c r="D76" s="742"/>
      <c r="E76" s="742"/>
      <c r="F76" s="743"/>
      <c r="G76" s="744"/>
      <c r="H76" s="744"/>
      <c r="I76" s="744"/>
      <c r="J76" s="745"/>
      <c r="K76" s="745"/>
      <c r="L76" s="745"/>
      <c r="M76" s="745"/>
      <c r="N76" s="168"/>
      <c r="O76" s="746"/>
      <c r="P76" s="747"/>
      <c r="Q76" s="747"/>
      <c r="R76" s="169" t="str">
        <f>IF(J76="","",VLOOKUP(J76,'137.122 Schedule'!$A$6:$G$22,(VLOOKUP(O76,'137.122 Schedule'!$I$6:$J$11,2,FALSE)),FALSE))</f>
        <v/>
      </c>
      <c r="S76" s="170" t="str">
        <f t="shared" si="0"/>
        <v/>
      </c>
    </row>
    <row r="77" spans="1:19" ht="36" customHeight="1" x14ac:dyDescent="0.25">
      <c r="A77" s="164">
        <v>5</v>
      </c>
      <c r="B77" s="741"/>
      <c r="C77" s="742"/>
      <c r="D77" s="742"/>
      <c r="E77" s="742"/>
      <c r="F77" s="743"/>
      <c r="G77" s="744"/>
      <c r="H77" s="744"/>
      <c r="I77" s="744"/>
      <c r="J77" s="745"/>
      <c r="K77" s="745"/>
      <c r="L77" s="745"/>
      <c r="M77" s="745"/>
      <c r="N77" s="168"/>
      <c r="O77" s="746"/>
      <c r="P77" s="747"/>
      <c r="Q77" s="747"/>
      <c r="R77" s="169" t="str">
        <f>IF(J77="","",VLOOKUP(J77,'137.122 Schedule'!$A$6:$G$22,(VLOOKUP(O77,'137.122 Schedule'!$I$6:$J$11,2,FALSE)),FALSE))</f>
        <v/>
      </c>
      <c r="S77" s="170" t="str">
        <f t="shared" si="0"/>
        <v/>
      </c>
    </row>
    <row r="78" spans="1:19" ht="36" customHeight="1" x14ac:dyDescent="0.25">
      <c r="A78" s="164">
        <v>6</v>
      </c>
      <c r="B78" s="741"/>
      <c r="C78" s="742"/>
      <c r="D78" s="742"/>
      <c r="E78" s="742"/>
      <c r="F78" s="743"/>
      <c r="G78" s="744"/>
      <c r="H78" s="744"/>
      <c r="I78" s="744"/>
      <c r="J78" s="745"/>
      <c r="K78" s="745"/>
      <c r="L78" s="745"/>
      <c r="M78" s="745"/>
      <c r="N78" s="168"/>
      <c r="O78" s="746"/>
      <c r="P78" s="747"/>
      <c r="Q78" s="747"/>
      <c r="R78" s="169" t="str">
        <f>IF(J78="","",VLOOKUP(J78,'137.122 Schedule'!$A$6:$G$22,(VLOOKUP(O78,'137.122 Schedule'!$I$6:$J$11,2,FALSE)),FALSE))</f>
        <v/>
      </c>
      <c r="S78" s="170" t="str">
        <f t="shared" si="0"/>
        <v/>
      </c>
    </row>
    <row r="79" spans="1:19" ht="36" customHeight="1" x14ac:dyDescent="0.25">
      <c r="A79" s="164">
        <v>7</v>
      </c>
      <c r="B79" s="741"/>
      <c r="C79" s="742"/>
      <c r="D79" s="742"/>
      <c r="E79" s="742"/>
      <c r="F79" s="743"/>
      <c r="G79" s="744"/>
      <c r="H79" s="744"/>
      <c r="I79" s="744"/>
      <c r="J79" s="745"/>
      <c r="K79" s="745"/>
      <c r="L79" s="745"/>
      <c r="M79" s="745"/>
      <c r="N79" s="168"/>
      <c r="O79" s="746"/>
      <c r="P79" s="747"/>
      <c r="Q79" s="747"/>
      <c r="R79" s="169" t="str">
        <f>IF(J79="","",VLOOKUP(J79,'137.122 Schedule'!$A$6:$G$22,(VLOOKUP(O79,'137.122 Schedule'!$I$6:$J$11,2,FALSE)),FALSE))</f>
        <v/>
      </c>
      <c r="S79" s="170" t="str">
        <f>IF(R79="","",N79*R79)</f>
        <v/>
      </c>
    </row>
    <row r="80" spans="1:19" ht="36" customHeight="1" x14ac:dyDescent="0.25">
      <c r="A80" s="164">
        <v>8</v>
      </c>
      <c r="B80" s="741"/>
      <c r="C80" s="742"/>
      <c r="D80" s="742"/>
      <c r="E80" s="742"/>
      <c r="F80" s="743"/>
      <c r="G80" s="744"/>
      <c r="H80" s="744"/>
      <c r="I80" s="744"/>
      <c r="J80" s="745"/>
      <c r="K80" s="745"/>
      <c r="L80" s="745"/>
      <c r="M80" s="745"/>
      <c r="N80" s="168"/>
      <c r="O80" s="746"/>
      <c r="P80" s="747"/>
      <c r="Q80" s="747"/>
      <c r="R80" s="169" t="str">
        <f>IF(J80="","",VLOOKUP(J80,'137.122 Schedule'!$A$6:$G$22,(VLOOKUP(O80,'137.122 Schedule'!$I$6:$J$11,2,FALSE)),FALSE))</f>
        <v/>
      </c>
      <c r="S80" s="170" t="str">
        <f t="shared" ref="S80:S92" si="1">IF(R80="","",N80*R80)</f>
        <v/>
      </c>
    </row>
    <row r="81" spans="1:19" ht="36" customHeight="1" x14ac:dyDescent="0.25">
      <c r="A81" s="164">
        <v>9</v>
      </c>
      <c r="B81" s="742"/>
      <c r="C81" s="742"/>
      <c r="D81" s="742"/>
      <c r="E81" s="742"/>
      <c r="F81" s="743"/>
      <c r="G81" s="744"/>
      <c r="H81" s="744"/>
      <c r="I81" s="744"/>
      <c r="J81" s="745"/>
      <c r="K81" s="745"/>
      <c r="L81" s="745"/>
      <c r="M81" s="745"/>
      <c r="N81" s="168"/>
      <c r="O81" s="746"/>
      <c r="P81" s="747"/>
      <c r="Q81" s="747"/>
      <c r="R81" s="169" t="str">
        <f>IF(J81="","",VLOOKUP(J81,'137.122 Schedule'!$A$6:$G$22,(VLOOKUP(O81,'137.122 Schedule'!$I$6:$J$11,2,FALSE)),FALSE))</f>
        <v/>
      </c>
      <c r="S81" s="170" t="str">
        <f t="shared" si="1"/>
        <v/>
      </c>
    </row>
    <row r="82" spans="1:19" ht="36" customHeight="1" x14ac:dyDescent="0.25">
      <c r="A82" s="164">
        <v>10</v>
      </c>
      <c r="B82" s="742"/>
      <c r="C82" s="742"/>
      <c r="D82" s="742"/>
      <c r="E82" s="742"/>
      <c r="F82" s="743"/>
      <c r="G82" s="744"/>
      <c r="H82" s="744"/>
      <c r="I82" s="744"/>
      <c r="J82" s="745"/>
      <c r="K82" s="745"/>
      <c r="L82" s="745"/>
      <c r="M82" s="745"/>
      <c r="N82" s="168"/>
      <c r="O82" s="746"/>
      <c r="P82" s="747"/>
      <c r="Q82" s="747"/>
      <c r="R82" s="169" t="str">
        <f>IF(J82="","",VLOOKUP(J82,'137.122 Schedule'!$A$6:$G$22,(VLOOKUP(O82,'137.122 Schedule'!$I$6:$J$11,2,FALSE)),FALSE))</f>
        <v/>
      </c>
      <c r="S82" s="170" t="str">
        <f t="shared" si="1"/>
        <v/>
      </c>
    </row>
    <row r="83" spans="1:19" ht="36" customHeight="1" x14ac:dyDescent="0.25">
      <c r="A83" s="164">
        <v>11</v>
      </c>
      <c r="B83" s="741"/>
      <c r="C83" s="742"/>
      <c r="D83" s="742"/>
      <c r="E83" s="742"/>
      <c r="F83" s="743"/>
      <c r="G83" s="744"/>
      <c r="H83" s="744"/>
      <c r="I83" s="744"/>
      <c r="J83" s="745"/>
      <c r="K83" s="745"/>
      <c r="L83" s="745"/>
      <c r="M83" s="745"/>
      <c r="N83" s="168"/>
      <c r="O83" s="746"/>
      <c r="P83" s="747"/>
      <c r="Q83" s="747"/>
      <c r="R83" s="169" t="str">
        <f>IF(J83="","",VLOOKUP(J83,'137.122 Schedule'!$A$6:$G$22,(VLOOKUP(O83,'137.122 Schedule'!$I$6:$J$11,2,FALSE)),FALSE))</f>
        <v/>
      </c>
      <c r="S83" s="170" t="str">
        <f t="shared" si="1"/>
        <v/>
      </c>
    </row>
    <row r="84" spans="1:19" ht="36" customHeight="1" x14ac:dyDescent="0.25">
      <c r="A84" s="164">
        <v>12</v>
      </c>
      <c r="B84" s="741"/>
      <c r="C84" s="742"/>
      <c r="D84" s="742"/>
      <c r="E84" s="742"/>
      <c r="F84" s="743"/>
      <c r="G84" s="744"/>
      <c r="H84" s="744"/>
      <c r="I84" s="744"/>
      <c r="J84" s="745"/>
      <c r="K84" s="745"/>
      <c r="L84" s="745"/>
      <c r="M84" s="745"/>
      <c r="N84" s="168"/>
      <c r="O84" s="746"/>
      <c r="P84" s="747"/>
      <c r="Q84" s="747"/>
      <c r="R84" s="169" t="str">
        <f>IF(J84="","",VLOOKUP(J84,'137.122 Schedule'!$A$6:$G$22,(VLOOKUP(O84,'137.122 Schedule'!$I$6:$J$11,2,FALSE)),FALSE))</f>
        <v/>
      </c>
      <c r="S84" s="170" t="str">
        <f t="shared" si="1"/>
        <v/>
      </c>
    </row>
    <row r="85" spans="1:19" ht="36" customHeight="1" x14ac:dyDescent="0.25">
      <c r="A85" s="164">
        <v>13</v>
      </c>
      <c r="B85" s="741"/>
      <c r="C85" s="742"/>
      <c r="D85" s="742"/>
      <c r="E85" s="742"/>
      <c r="F85" s="743"/>
      <c r="G85" s="744"/>
      <c r="H85" s="744"/>
      <c r="I85" s="744"/>
      <c r="J85" s="745"/>
      <c r="K85" s="745"/>
      <c r="L85" s="745"/>
      <c r="M85" s="745"/>
      <c r="N85" s="168"/>
      <c r="O85" s="746"/>
      <c r="P85" s="747"/>
      <c r="Q85" s="747"/>
      <c r="R85" s="169" t="str">
        <f>IF(J85="","",VLOOKUP(J85,'137.122 Schedule'!$A$6:$G$22,(VLOOKUP(O85,'137.122 Schedule'!$I$6:$J$11,2,FALSE)),FALSE))</f>
        <v/>
      </c>
      <c r="S85" s="170" t="str">
        <f t="shared" si="1"/>
        <v/>
      </c>
    </row>
    <row r="86" spans="1:19" ht="36" customHeight="1" x14ac:dyDescent="0.25">
      <c r="A86" s="164">
        <v>14</v>
      </c>
      <c r="B86" s="741"/>
      <c r="C86" s="742"/>
      <c r="D86" s="742"/>
      <c r="E86" s="742"/>
      <c r="F86" s="743"/>
      <c r="G86" s="744"/>
      <c r="H86" s="744"/>
      <c r="I86" s="744"/>
      <c r="J86" s="745"/>
      <c r="K86" s="745"/>
      <c r="L86" s="745"/>
      <c r="M86" s="745"/>
      <c r="N86" s="168"/>
      <c r="O86" s="746"/>
      <c r="P86" s="747"/>
      <c r="Q86" s="747"/>
      <c r="R86" s="169" t="str">
        <f>IF(J86="","",VLOOKUP(J86,'137.122 Schedule'!$A$6:$G$22,(VLOOKUP(O86,'137.122 Schedule'!$I$6:$J$11,2,FALSE)),FALSE))</f>
        <v/>
      </c>
      <c r="S86" s="170" t="str">
        <f t="shared" si="1"/>
        <v/>
      </c>
    </row>
    <row r="87" spans="1:19" ht="36" customHeight="1" x14ac:dyDescent="0.25">
      <c r="A87" s="164">
        <v>15</v>
      </c>
      <c r="B87" s="741"/>
      <c r="C87" s="742"/>
      <c r="D87" s="742"/>
      <c r="E87" s="742"/>
      <c r="F87" s="743"/>
      <c r="G87" s="744"/>
      <c r="H87" s="744"/>
      <c r="I87" s="744"/>
      <c r="J87" s="745"/>
      <c r="K87" s="745"/>
      <c r="L87" s="745"/>
      <c r="M87" s="745"/>
      <c r="N87" s="168"/>
      <c r="O87" s="746"/>
      <c r="P87" s="747"/>
      <c r="Q87" s="747"/>
      <c r="R87" s="169" t="str">
        <f>IF(J87="","",VLOOKUP(J87,'137.122 Schedule'!$A$6:$G$22,(VLOOKUP(O87,'137.122 Schedule'!$I$6:$J$11,2,FALSE)),FALSE))</f>
        <v/>
      </c>
      <c r="S87" s="170" t="str">
        <f t="shared" si="1"/>
        <v/>
      </c>
    </row>
    <row r="88" spans="1:19" ht="36" customHeight="1" x14ac:dyDescent="0.25">
      <c r="A88" s="164">
        <v>16</v>
      </c>
      <c r="B88" s="741"/>
      <c r="C88" s="742"/>
      <c r="D88" s="742"/>
      <c r="E88" s="742"/>
      <c r="F88" s="743"/>
      <c r="G88" s="744"/>
      <c r="H88" s="744"/>
      <c r="I88" s="744"/>
      <c r="J88" s="745"/>
      <c r="K88" s="745"/>
      <c r="L88" s="745"/>
      <c r="M88" s="745"/>
      <c r="N88" s="168"/>
      <c r="O88" s="746"/>
      <c r="P88" s="747"/>
      <c r="Q88" s="747"/>
      <c r="R88" s="169" t="str">
        <f>IF(J88="","",VLOOKUP(J88,'137.122 Schedule'!$A$6:$G$22,(VLOOKUP(O88,'137.122 Schedule'!$I$6:$J$11,2,FALSE)),FALSE))</f>
        <v/>
      </c>
      <c r="S88" s="170" t="str">
        <f t="shared" si="1"/>
        <v/>
      </c>
    </row>
    <row r="89" spans="1:19" ht="36" customHeight="1" x14ac:dyDescent="0.25">
      <c r="A89" s="164">
        <v>17</v>
      </c>
      <c r="B89" s="741"/>
      <c r="C89" s="742"/>
      <c r="D89" s="742"/>
      <c r="E89" s="742"/>
      <c r="F89" s="743"/>
      <c r="G89" s="744"/>
      <c r="H89" s="744"/>
      <c r="I89" s="744"/>
      <c r="J89" s="745"/>
      <c r="K89" s="745"/>
      <c r="L89" s="745"/>
      <c r="M89" s="745"/>
      <c r="N89" s="168"/>
      <c r="O89" s="746"/>
      <c r="P89" s="747"/>
      <c r="Q89" s="747"/>
      <c r="R89" s="169" t="str">
        <f>IF(J89="","",VLOOKUP(J89,'137.122 Schedule'!$A$6:$G$22,(VLOOKUP(O89,'137.122 Schedule'!$I$6:$J$11,2,FALSE)),FALSE))</f>
        <v/>
      </c>
      <c r="S89" s="170" t="str">
        <f t="shared" si="1"/>
        <v/>
      </c>
    </row>
    <row r="90" spans="1:19" ht="36" customHeight="1" x14ac:dyDescent="0.25">
      <c r="A90" s="164">
        <v>18</v>
      </c>
      <c r="B90" s="741"/>
      <c r="C90" s="742"/>
      <c r="D90" s="742"/>
      <c r="E90" s="742"/>
      <c r="F90" s="743"/>
      <c r="G90" s="744"/>
      <c r="H90" s="744"/>
      <c r="I90" s="744"/>
      <c r="J90" s="745"/>
      <c r="K90" s="745"/>
      <c r="L90" s="745"/>
      <c r="M90" s="745"/>
      <c r="N90" s="168"/>
      <c r="O90" s="746"/>
      <c r="P90" s="747"/>
      <c r="Q90" s="747"/>
      <c r="R90" s="169" t="str">
        <f>IF(J90="","",VLOOKUP(J90,'137.122 Schedule'!$A$6:$G$22,(VLOOKUP(O90,'137.122 Schedule'!$I$6:$J$11,2,FALSE)),FALSE))</f>
        <v/>
      </c>
      <c r="S90" s="170" t="str">
        <f t="shared" si="1"/>
        <v/>
      </c>
    </row>
    <row r="91" spans="1:19" ht="36" customHeight="1" x14ac:dyDescent="0.25">
      <c r="A91" s="164">
        <v>19</v>
      </c>
      <c r="B91" s="741"/>
      <c r="C91" s="742"/>
      <c r="D91" s="742"/>
      <c r="E91" s="742"/>
      <c r="F91" s="743"/>
      <c r="G91" s="744"/>
      <c r="H91" s="744"/>
      <c r="I91" s="744"/>
      <c r="J91" s="745"/>
      <c r="K91" s="745"/>
      <c r="L91" s="745"/>
      <c r="M91" s="745"/>
      <c r="N91" s="168"/>
      <c r="O91" s="746"/>
      <c r="P91" s="747"/>
      <c r="Q91" s="747"/>
      <c r="R91" s="169" t="str">
        <f>IF(J91="","",VLOOKUP(J91,'137.122 Schedule'!$A$6:$G$22,(VLOOKUP(O91,'137.122 Schedule'!$I$6:$J$11,2,FALSE)),FALSE))</f>
        <v/>
      </c>
      <c r="S91" s="170" t="str">
        <f t="shared" si="1"/>
        <v/>
      </c>
    </row>
    <row r="92" spans="1:19" ht="36" customHeight="1" x14ac:dyDescent="0.25">
      <c r="A92" s="164">
        <v>20</v>
      </c>
      <c r="B92" s="741"/>
      <c r="C92" s="742"/>
      <c r="D92" s="742"/>
      <c r="E92" s="742"/>
      <c r="F92" s="743"/>
      <c r="G92" s="744"/>
      <c r="H92" s="744"/>
      <c r="I92" s="744"/>
      <c r="J92" s="745"/>
      <c r="K92" s="745"/>
      <c r="L92" s="745"/>
      <c r="M92" s="745"/>
      <c r="N92" s="168"/>
      <c r="O92" s="746"/>
      <c r="P92" s="747"/>
      <c r="Q92" s="747"/>
      <c r="R92" s="169" t="str">
        <f>IF(J92="","",VLOOKUP(J92,'137.122 Schedule'!$A$6:$G$22,(VLOOKUP(O92,'137.122 Schedule'!$I$6:$J$11,2,FALSE)),FALSE))</f>
        <v/>
      </c>
      <c r="S92" s="170" t="str">
        <f t="shared" si="1"/>
        <v/>
      </c>
    </row>
    <row r="93" spans="1:19" ht="30" customHeight="1" x14ac:dyDescent="0.25">
      <c r="A93" s="164">
        <v>21</v>
      </c>
      <c r="B93" s="761"/>
      <c r="C93" s="762"/>
      <c r="D93" s="762"/>
      <c r="E93" s="762"/>
      <c r="F93" s="763"/>
      <c r="G93" s="764" t="s">
        <v>240</v>
      </c>
      <c r="H93" s="765"/>
      <c r="I93" s="765"/>
      <c r="J93" s="766"/>
      <c r="K93" s="766"/>
      <c r="L93" s="766"/>
      <c r="M93" s="165">
        <v>1</v>
      </c>
      <c r="N93" s="171">
        <f>SUM(N73:N92)</f>
        <v>0</v>
      </c>
      <c r="O93" s="767"/>
      <c r="P93" s="768"/>
      <c r="Q93" s="769"/>
      <c r="R93" s="172"/>
      <c r="S93" s="173">
        <f>SUM(S73:S92)</f>
        <v>0</v>
      </c>
    </row>
    <row r="94" spans="1:19" ht="30" customHeight="1" x14ac:dyDescent="0.25">
      <c r="A94" s="166">
        <v>22</v>
      </c>
      <c r="B94" s="762"/>
      <c r="C94" s="762"/>
      <c r="D94" s="762"/>
      <c r="E94" s="762"/>
      <c r="F94" s="763"/>
      <c r="G94" s="770" t="s">
        <v>241</v>
      </c>
      <c r="H94" s="771"/>
      <c r="I94" s="771"/>
      <c r="J94" s="771"/>
      <c r="K94" s="771"/>
      <c r="L94" s="766"/>
      <c r="M94" s="165">
        <v>1</v>
      </c>
      <c r="N94" s="171">
        <f>N93</f>
        <v>0</v>
      </c>
      <c r="O94" s="772"/>
      <c r="P94" s="700"/>
      <c r="Q94" s="700"/>
      <c r="R94" s="143"/>
      <c r="S94" s="174">
        <f>S93</f>
        <v>0</v>
      </c>
    </row>
    <row r="95" spans="1:19" ht="15" customHeight="1" x14ac:dyDescent="0.25">
      <c r="A95" s="432"/>
      <c r="B95" s="433"/>
      <c r="C95" s="433"/>
      <c r="D95" s="433"/>
      <c r="E95" s="433"/>
      <c r="F95" s="433"/>
      <c r="G95" s="433"/>
      <c r="H95" s="433"/>
      <c r="I95" s="433"/>
      <c r="J95" s="433"/>
      <c r="K95" s="433"/>
      <c r="L95" s="433"/>
      <c r="M95" s="433"/>
      <c r="N95" s="433"/>
      <c r="O95" s="433"/>
      <c r="P95" s="433"/>
      <c r="Q95" s="433"/>
      <c r="R95" s="433"/>
      <c r="S95" s="434"/>
    </row>
    <row r="96" spans="1:19" ht="26.25" customHeight="1" x14ac:dyDescent="0.25">
      <c r="A96" s="458">
        <f>A51</f>
        <v>45292</v>
      </c>
      <c r="B96" s="459"/>
      <c r="C96" s="459"/>
      <c r="D96" s="459"/>
      <c r="E96" s="459"/>
      <c r="F96" s="459"/>
      <c r="G96" s="459"/>
      <c r="H96" s="459"/>
      <c r="I96" s="459"/>
      <c r="J96" s="459"/>
      <c r="K96" s="459"/>
      <c r="L96" s="459"/>
      <c r="M96" s="459"/>
      <c r="N96" s="459"/>
      <c r="O96" s="459"/>
      <c r="P96" s="459"/>
      <c r="Q96" s="459"/>
      <c r="R96" s="459"/>
      <c r="S96" s="163" t="s">
        <v>242</v>
      </c>
    </row>
    <row r="97" spans="1:19" ht="20.25" x14ac:dyDescent="0.25">
      <c r="A97" s="66"/>
      <c r="B97" s="67"/>
      <c r="C97" s="67"/>
      <c r="D97" s="67"/>
      <c r="E97" s="694" t="s">
        <v>98</v>
      </c>
      <c r="F97" s="695"/>
      <c r="G97" s="695"/>
      <c r="H97" s="695"/>
      <c r="I97" s="695"/>
      <c r="J97" s="695"/>
      <c r="K97" s="695"/>
      <c r="L97" s="695"/>
      <c r="M97" s="695"/>
      <c r="N97" s="695"/>
      <c r="O97" s="695"/>
      <c r="P97" s="73"/>
      <c r="Q97" s="73"/>
      <c r="R97" s="73"/>
      <c r="S97" s="74"/>
    </row>
    <row r="98" spans="1:19" ht="22.5" customHeight="1" x14ac:dyDescent="0.25">
      <c r="A98" s="68"/>
      <c r="B98" s="69"/>
      <c r="C98" s="69"/>
      <c r="D98" s="69"/>
      <c r="E98" s="696"/>
      <c r="F98" s="696"/>
      <c r="G98" s="696"/>
      <c r="H98" s="696"/>
      <c r="I98" s="696"/>
      <c r="J98" s="696"/>
      <c r="K98" s="696"/>
      <c r="L98" s="696"/>
      <c r="M98" s="696"/>
      <c r="N98" s="696"/>
      <c r="O98" s="696"/>
      <c r="P98" s="452" t="s">
        <v>243</v>
      </c>
      <c r="Q98" s="249"/>
      <c r="R98" s="249"/>
      <c r="S98" s="250"/>
    </row>
    <row r="99" spans="1:19" ht="15" customHeight="1" x14ac:dyDescent="0.25">
      <c r="A99" s="68"/>
      <c r="B99" s="69"/>
      <c r="C99" s="69"/>
      <c r="D99" s="69"/>
      <c r="E99" s="696"/>
      <c r="F99" s="696"/>
      <c r="G99" s="696"/>
      <c r="H99" s="696"/>
      <c r="I99" s="696"/>
      <c r="J99" s="696"/>
      <c r="K99" s="696"/>
      <c r="L99" s="696"/>
      <c r="M99" s="696"/>
      <c r="N99" s="696"/>
      <c r="O99" s="696"/>
      <c r="P99" s="251"/>
      <c r="Q99" s="251"/>
      <c r="R99" s="251"/>
      <c r="S99" s="250"/>
    </row>
    <row r="100" spans="1:19" ht="15" customHeight="1" x14ac:dyDescent="0.25">
      <c r="A100" s="68"/>
      <c r="B100" s="69"/>
      <c r="C100" s="69"/>
      <c r="D100" s="69"/>
      <c r="E100" s="696"/>
      <c r="F100" s="696"/>
      <c r="G100" s="696"/>
      <c r="H100" s="696"/>
      <c r="I100" s="696"/>
      <c r="J100" s="696"/>
      <c r="K100" s="696"/>
      <c r="L100" s="696"/>
      <c r="M100" s="696"/>
      <c r="N100" s="696"/>
      <c r="O100" s="696"/>
      <c r="P100" s="251"/>
      <c r="Q100" s="251"/>
      <c r="R100" s="251"/>
      <c r="S100" s="250"/>
    </row>
    <row r="101" spans="1:19" ht="15" customHeight="1" x14ac:dyDescent="0.25">
      <c r="A101" s="68"/>
      <c r="B101" s="69"/>
      <c r="C101" s="70" t="s">
        <v>96</v>
      </c>
      <c r="D101" s="71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249"/>
      <c r="Q101" s="249"/>
      <c r="R101" s="249"/>
      <c r="S101" s="250"/>
    </row>
    <row r="102" spans="1:19" ht="15.75" customHeight="1" x14ac:dyDescent="0.25">
      <c r="A102" s="68"/>
      <c r="B102" s="62"/>
      <c r="C102" s="62"/>
      <c r="D102" s="62"/>
      <c r="E102" s="696"/>
      <c r="F102" s="696"/>
      <c r="G102" s="696"/>
      <c r="H102" s="696"/>
      <c r="I102" s="696"/>
      <c r="J102" s="696"/>
      <c r="K102" s="696"/>
      <c r="L102" s="696"/>
      <c r="M102" s="696"/>
      <c r="N102" s="696"/>
      <c r="O102" s="696"/>
      <c r="P102" s="251"/>
      <c r="Q102" s="251"/>
      <c r="R102" s="251"/>
      <c r="S102" s="250"/>
    </row>
    <row r="103" spans="1:19" ht="23.25" x14ac:dyDescent="0.35">
      <c r="A103" s="252" t="s">
        <v>97</v>
      </c>
      <c r="B103" s="253"/>
      <c r="C103" s="253"/>
      <c r="D103" s="253"/>
      <c r="E103" s="697">
        <f>E8</f>
        <v>2026</v>
      </c>
      <c r="F103" s="698"/>
      <c r="G103" s="410" t="s">
        <v>253</v>
      </c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2"/>
    </row>
    <row r="104" spans="1:19" ht="18" customHeight="1" x14ac:dyDescent="0.25">
      <c r="A104" s="240" t="s">
        <v>1</v>
      </c>
      <c r="B104" s="241"/>
      <c r="C104" s="241"/>
      <c r="D104" s="241"/>
      <c r="E104" s="241"/>
      <c r="F104" s="241"/>
      <c r="G104" s="241"/>
      <c r="H104" s="242"/>
      <c r="I104" s="242"/>
      <c r="J104" s="241"/>
      <c r="K104" s="241"/>
      <c r="L104" s="241"/>
      <c r="M104" s="243"/>
      <c r="N104" s="244" t="s">
        <v>0</v>
      </c>
      <c r="O104" s="222"/>
      <c r="P104" s="222"/>
      <c r="Q104" s="222"/>
      <c r="R104" s="222"/>
      <c r="S104" s="223"/>
    </row>
    <row r="105" spans="1:19" ht="30" customHeight="1" x14ac:dyDescent="0.25">
      <c r="A105" s="413" t="str">
        <f>IF($A$10="","",$A$10)</f>
        <v/>
      </c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5"/>
      <c r="N105" s="260" t="str">
        <f>IF($N$10="","",$N$10)</f>
        <v/>
      </c>
      <c r="O105" s="261"/>
      <c r="P105" s="261"/>
      <c r="Q105" s="261"/>
      <c r="R105" s="261"/>
      <c r="S105" s="262"/>
    </row>
    <row r="106" spans="1:19" ht="13.5" customHeight="1" x14ac:dyDescent="0.25">
      <c r="A106" s="263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5"/>
    </row>
    <row r="107" spans="1:19" ht="25.5" customHeight="1" x14ac:dyDescent="0.25">
      <c r="A107" s="739" t="s">
        <v>215</v>
      </c>
      <c r="B107" s="749" t="s">
        <v>233</v>
      </c>
      <c r="C107" s="750"/>
      <c r="D107" s="750"/>
      <c r="E107" s="750"/>
      <c r="F107" s="751"/>
      <c r="G107" s="754" t="s">
        <v>234</v>
      </c>
      <c r="H107" s="755"/>
      <c r="I107" s="755"/>
      <c r="J107" s="758" t="s">
        <v>235</v>
      </c>
      <c r="K107" s="759"/>
      <c r="L107" s="759"/>
      <c r="M107" s="759"/>
      <c r="N107" s="760" t="s">
        <v>236</v>
      </c>
      <c r="O107" s="736" t="s">
        <v>237</v>
      </c>
      <c r="P107" s="737"/>
      <c r="Q107" s="737"/>
      <c r="R107" s="739" t="s">
        <v>238</v>
      </c>
      <c r="S107" s="736" t="s">
        <v>239</v>
      </c>
    </row>
    <row r="108" spans="1:19" ht="24" customHeight="1" x14ac:dyDescent="0.25">
      <c r="A108" s="748"/>
      <c r="B108" s="752"/>
      <c r="C108" s="752"/>
      <c r="D108" s="752"/>
      <c r="E108" s="752"/>
      <c r="F108" s="753"/>
      <c r="G108" s="756"/>
      <c r="H108" s="757"/>
      <c r="I108" s="757"/>
      <c r="J108" s="748"/>
      <c r="K108" s="748"/>
      <c r="L108" s="748"/>
      <c r="M108" s="748"/>
      <c r="N108" s="748"/>
      <c r="O108" s="738"/>
      <c r="P108" s="738"/>
      <c r="Q108" s="738"/>
      <c r="R108" s="740"/>
      <c r="S108" s="738"/>
    </row>
    <row r="109" spans="1:19" ht="36" customHeight="1" x14ac:dyDescent="0.25">
      <c r="A109" s="164">
        <v>1</v>
      </c>
      <c r="B109" s="742"/>
      <c r="C109" s="742"/>
      <c r="D109" s="742"/>
      <c r="E109" s="742"/>
      <c r="F109" s="743"/>
      <c r="G109" s="744"/>
      <c r="H109" s="744"/>
      <c r="I109" s="744"/>
      <c r="J109" s="745"/>
      <c r="K109" s="745"/>
      <c r="L109" s="745"/>
      <c r="M109" s="745"/>
      <c r="N109" s="168"/>
      <c r="O109" s="746"/>
      <c r="P109" s="747"/>
      <c r="Q109" s="747"/>
      <c r="R109" s="169" t="str">
        <f>IF(J109="","",VLOOKUP(J109,'137.122 Schedule'!$A$6:$G$22,(VLOOKUP(O109,'137.122 Schedule'!$I$6:$J$11,2,FALSE)),FALSE))</f>
        <v/>
      </c>
      <c r="S109" s="170" t="str">
        <f t="shared" ref="S109:S114" si="2">IF(R109="","",N109*R109)</f>
        <v/>
      </c>
    </row>
    <row r="110" spans="1:19" ht="36" customHeight="1" x14ac:dyDescent="0.25">
      <c r="A110" s="164">
        <v>2</v>
      </c>
      <c r="B110" s="742"/>
      <c r="C110" s="742"/>
      <c r="D110" s="742"/>
      <c r="E110" s="742"/>
      <c r="F110" s="743"/>
      <c r="G110" s="744"/>
      <c r="H110" s="744"/>
      <c r="I110" s="744"/>
      <c r="J110" s="745"/>
      <c r="K110" s="745"/>
      <c r="L110" s="745"/>
      <c r="M110" s="745"/>
      <c r="N110" s="168"/>
      <c r="O110" s="746"/>
      <c r="P110" s="747"/>
      <c r="Q110" s="747"/>
      <c r="R110" s="169" t="str">
        <f>IF(J110="","",VLOOKUP(J110,'137.122 Schedule'!$A$6:$G$22,(VLOOKUP(O110,'137.122 Schedule'!$I$6:$J$11,2,FALSE)),FALSE))</f>
        <v/>
      </c>
      <c r="S110" s="170" t="str">
        <f t="shared" si="2"/>
        <v/>
      </c>
    </row>
    <row r="111" spans="1:19" ht="36" customHeight="1" x14ac:dyDescent="0.25">
      <c r="A111" s="164">
        <v>3</v>
      </c>
      <c r="B111" s="742"/>
      <c r="C111" s="742"/>
      <c r="D111" s="742"/>
      <c r="E111" s="742"/>
      <c r="F111" s="743"/>
      <c r="G111" s="744"/>
      <c r="H111" s="744"/>
      <c r="I111" s="744"/>
      <c r="J111" s="745"/>
      <c r="K111" s="745"/>
      <c r="L111" s="745"/>
      <c r="M111" s="745"/>
      <c r="N111" s="168"/>
      <c r="O111" s="746"/>
      <c r="P111" s="747"/>
      <c r="Q111" s="747"/>
      <c r="R111" s="169" t="str">
        <f>IF(J111="","",VLOOKUP(J111,'137.122 Schedule'!$A$6:$G$22,(VLOOKUP(O111,'137.122 Schedule'!$I$6:$J$11,2,FALSE)),FALSE))</f>
        <v/>
      </c>
      <c r="S111" s="170" t="str">
        <f t="shared" si="2"/>
        <v/>
      </c>
    </row>
    <row r="112" spans="1:19" ht="36" customHeight="1" x14ac:dyDescent="0.25">
      <c r="A112" s="164">
        <v>4</v>
      </c>
      <c r="B112" s="742"/>
      <c r="C112" s="742"/>
      <c r="D112" s="742"/>
      <c r="E112" s="742"/>
      <c r="F112" s="743"/>
      <c r="G112" s="744"/>
      <c r="H112" s="744"/>
      <c r="I112" s="744"/>
      <c r="J112" s="745"/>
      <c r="K112" s="745"/>
      <c r="L112" s="745"/>
      <c r="M112" s="745"/>
      <c r="N112" s="168"/>
      <c r="O112" s="746"/>
      <c r="P112" s="747"/>
      <c r="Q112" s="747"/>
      <c r="R112" s="169" t="str">
        <f>IF(J112="","",VLOOKUP(J112,'137.122 Schedule'!$A$6:$G$22,(VLOOKUP(O112,'137.122 Schedule'!$I$6:$J$11,2,FALSE)),FALSE))</f>
        <v/>
      </c>
      <c r="S112" s="170" t="str">
        <f t="shared" si="2"/>
        <v/>
      </c>
    </row>
    <row r="113" spans="1:19" ht="36" customHeight="1" x14ac:dyDescent="0.25">
      <c r="A113" s="164">
        <v>5</v>
      </c>
      <c r="B113" s="742"/>
      <c r="C113" s="742"/>
      <c r="D113" s="742"/>
      <c r="E113" s="742"/>
      <c r="F113" s="743"/>
      <c r="G113" s="744"/>
      <c r="H113" s="744"/>
      <c r="I113" s="744"/>
      <c r="J113" s="745"/>
      <c r="K113" s="745"/>
      <c r="L113" s="745"/>
      <c r="M113" s="745"/>
      <c r="N113" s="168"/>
      <c r="O113" s="746"/>
      <c r="P113" s="747"/>
      <c r="Q113" s="747"/>
      <c r="R113" s="169" t="str">
        <f>IF(J113="","",VLOOKUP(J113,'137.122 Schedule'!$A$6:$G$22,(VLOOKUP(O113,'137.122 Schedule'!$I$6:$J$11,2,FALSE)),FALSE))</f>
        <v/>
      </c>
      <c r="S113" s="170" t="str">
        <f t="shared" si="2"/>
        <v/>
      </c>
    </row>
    <row r="114" spans="1:19" ht="36" customHeight="1" x14ac:dyDescent="0.25">
      <c r="A114" s="164">
        <v>6</v>
      </c>
      <c r="B114" s="742"/>
      <c r="C114" s="742"/>
      <c r="D114" s="742"/>
      <c r="E114" s="742"/>
      <c r="F114" s="743"/>
      <c r="G114" s="744"/>
      <c r="H114" s="744"/>
      <c r="I114" s="744"/>
      <c r="J114" s="745"/>
      <c r="K114" s="745"/>
      <c r="L114" s="745"/>
      <c r="M114" s="745"/>
      <c r="N114" s="168"/>
      <c r="O114" s="746"/>
      <c r="P114" s="747"/>
      <c r="Q114" s="747"/>
      <c r="R114" s="169" t="str">
        <f>IF(J114="","",VLOOKUP(J114,'137.122 Schedule'!$A$6:$G$22,(VLOOKUP(O114,'137.122 Schedule'!$I$6:$J$11,2,FALSE)),FALSE))</f>
        <v/>
      </c>
      <c r="S114" s="170" t="str">
        <f t="shared" si="2"/>
        <v/>
      </c>
    </row>
    <row r="115" spans="1:19" ht="36" customHeight="1" x14ac:dyDescent="0.25">
      <c r="A115" s="164">
        <v>7</v>
      </c>
      <c r="B115" s="742"/>
      <c r="C115" s="742"/>
      <c r="D115" s="742"/>
      <c r="E115" s="742"/>
      <c r="F115" s="743"/>
      <c r="G115" s="744"/>
      <c r="H115" s="744"/>
      <c r="I115" s="744"/>
      <c r="J115" s="745"/>
      <c r="K115" s="745"/>
      <c r="L115" s="745"/>
      <c r="M115" s="745"/>
      <c r="N115" s="168"/>
      <c r="O115" s="746"/>
      <c r="P115" s="747"/>
      <c r="Q115" s="747"/>
      <c r="R115" s="169" t="str">
        <f>IF(J115="","",VLOOKUP(J115,'137.122 Schedule'!$A$6:$G$22,(VLOOKUP(O115,'137.122 Schedule'!$I$6:$J$11,2,FALSE)),FALSE))</f>
        <v/>
      </c>
      <c r="S115" s="170" t="str">
        <f>IF(R115="","",N115*R115)</f>
        <v/>
      </c>
    </row>
    <row r="116" spans="1:19" ht="36" customHeight="1" x14ac:dyDescent="0.25">
      <c r="A116" s="164">
        <v>8</v>
      </c>
      <c r="B116" s="742"/>
      <c r="C116" s="742"/>
      <c r="D116" s="742"/>
      <c r="E116" s="742"/>
      <c r="F116" s="743"/>
      <c r="G116" s="744"/>
      <c r="H116" s="744"/>
      <c r="I116" s="744"/>
      <c r="J116" s="745"/>
      <c r="K116" s="745"/>
      <c r="L116" s="745"/>
      <c r="M116" s="745"/>
      <c r="N116" s="168"/>
      <c r="O116" s="746"/>
      <c r="P116" s="747"/>
      <c r="Q116" s="747"/>
      <c r="R116" s="169" t="str">
        <f>IF(J116="","",VLOOKUP(J116,'137.122 Schedule'!$A$6:$G$22,(VLOOKUP(O116,'137.122 Schedule'!$I$6:$J$11,2,FALSE)),FALSE))</f>
        <v/>
      </c>
      <c r="S116" s="170" t="str">
        <f t="shared" ref="S116:S128" si="3">IF(R116="","",N116*R116)</f>
        <v/>
      </c>
    </row>
    <row r="117" spans="1:19" ht="36" customHeight="1" x14ac:dyDescent="0.25">
      <c r="A117" s="164">
        <v>9</v>
      </c>
      <c r="B117" s="742"/>
      <c r="C117" s="742"/>
      <c r="D117" s="742"/>
      <c r="E117" s="742"/>
      <c r="F117" s="743"/>
      <c r="G117" s="744"/>
      <c r="H117" s="744"/>
      <c r="I117" s="744"/>
      <c r="J117" s="745"/>
      <c r="K117" s="745"/>
      <c r="L117" s="745"/>
      <c r="M117" s="745"/>
      <c r="N117" s="168"/>
      <c r="O117" s="746"/>
      <c r="P117" s="747"/>
      <c r="Q117" s="747"/>
      <c r="R117" s="169" t="str">
        <f>IF(J117="","",VLOOKUP(J117,'137.122 Schedule'!$A$6:$G$22,(VLOOKUP(O117,'137.122 Schedule'!$I$6:$J$11,2,FALSE)),FALSE))</f>
        <v/>
      </c>
      <c r="S117" s="170" t="str">
        <f t="shared" si="3"/>
        <v/>
      </c>
    </row>
    <row r="118" spans="1:19" ht="36" customHeight="1" x14ac:dyDescent="0.25">
      <c r="A118" s="164">
        <v>10</v>
      </c>
      <c r="B118" s="742"/>
      <c r="C118" s="742"/>
      <c r="D118" s="742"/>
      <c r="E118" s="742"/>
      <c r="F118" s="743"/>
      <c r="G118" s="744"/>
      <c r="H118" s="744"/>
      <c r="I118" s="744"/>
      <c r="J118" s="745"/>
      <c r="K118" s="745"/>
      <c r="L118" s="745"/>
      <c r="M118" s="745"/>
      <c r="N118" s="168"/>
      <c r="O118" s="746"/>
      <c r="P118" s="747"/>
      <c r="Q118" s="747"/>
      <c r="R118" s="169" t="str">
        <f>IF(J118="","",VLOOKUP(J118,'137.122 Schedule'!$A$6:$G$22,(VLOOKUP(O118,'137.122 Schedule'!$I$6:$J$11,2,FALSE)),FALSE))</f>
        <v/>
      </c>
      <c r="S118" s="170" t="str">
        <f t="shared" si="3"/>
        <v/>
      </c>
    </row>
    <row r="119" spans="1:19" ht="36" customHeight="1" x14ac:dyDescent="0.25">
      <c r="A119" s="164">
        <v>11</v>
      </c>
      <c r="B119" s="742"/>
      <c r="C119" s="742"/>
      <c r="D119" s="742"/>
      <c r="E119" s="742"/>
      <c r="F119" s="743"/>
      <c r="G119" s="744"/>
      <c r="H119" s="744"/>
      <c r="I119" s="744"/>
      <c r="J119" s="745"/>
      <c r="K119" s="745"/>
      <c r="L119" s="745"/>
      <c r="M119" s="745"/>
      <c r="N119" s="168"/>
      <c r="O119" s="746"/>
      <c r="P119" s="747"/>
      <c r="Q119" s="747"/>
      <c r="R119" s="169" t="str">
        <f>IF(J119="","",VLOOKUP(J119,'137.122 Schedule'!$A$6:$G$22,(VLOOKUP(O119,'137.122 Schedule'!$I$6:$J$11,2,FALSE)),FALSE))</f>
        <v/>
      </c>
      <c r="S119" s="170" t="str">
        <f t="shared" si="3"/>
        <v/>
      </c>
    </row>
    <row r="120" spans="1:19" ht="36" customHeight="1" x14ac:dyDescent="0.25">
      <c r="A120" s="164">
        <v>12</v>
      </c>
      <c r="B120" s="742"/>
      <c r="C120" s="742"/>
      <c r="D120" s="742"/>
      <c r="E120" s="742"/>
      <c r="F120" s="743"/>
      <c r="G120" s="744"/>
      <c r="H120" s="744"/>
      <c r="I120" s="744"/>
      <c r="J120" s="745"/>
      <c r="K120" s="745"/>
      <c r="L120" s="745"/>
      <c r="M120" s="745"/>
      <c r="N120" s="168"/>
      <c r="O120" s="746"/>
      <c r="P120" s="747"/>
      <c r="Q120" s="747"/>
      <c r="R120" s="169" t="str">
        <f>IF(J120="","",VLOOKUP(J120,'137.122 Schedule'!$A$6:$G$22,(VLOOKUP(O120,'137.122 Schedule'!$I$6:$J$11,2,FALSE)),FALSE))</f>
        <v/>
      </c>
      <c r="S120" s="170" t="str">
        <f t="shared" si="3"/>
        <v/>
      </c>
    </row>
    <row r="121" spans="1:19" ht="36" customHeight="1" x14ac:dyDescent="0.25">
      <c r="A121" s="164">
        <v>13</v>
      </c>
      <c r="B121" s="742"/>
      <c r="C121" s="742"/>
      <c r="D121" s="742"/>
      <c r="E121" s="742"/>
      <c r="F121" s="743"/>
      <c r="G121" s="744"/>
      <c r="H121" s="744"/>
      <c r="I121" s="744"/>
      <c r="J121" s="745"/>
      <c r="K121" s="745"/>
      <c r="L121" s="745"/>
      <c r="M121" s="745"/>
      <c r="N121" s="168"/>
      <c r="O121" s="746"/>
      <c r="P121" s="747"/>
      <c r="Q121" s="747"/>
      <c r="R121" s="169" t="str">
        <f>IF(J121="","",VLOOKUP(J121,'137.122 Schedule'!$A$6:$G$22,(VLOOKUP(O121,'137.122 Schedule'!$I$6:$J$11,2,FALSE)),FALSE))</f>
        <v/>
      </c>
      <c r="S121" s="170" t="str">
        <f t="shared" si="3"/>
        <v/>
      </c>
    </row>
    <row r="122" spans="1:19" ht="36" customHeight="1" x14ac:dyDescent="0.25">
      <c r="A122" s="164">
        <v>14</v>
      </c>
      <c r="B122" s="773"/>
      <c r="C122" s="773"/>
      <c r="D122" s="773"/>
      <c r="E122" s="773"/>
      <c r="F122" s="774"/>
      <c r="G122" s="744"/>
      <c r="H122" s="744"/>
      <c r="I122" s="744"/>
      <c r="J122" s="745"/>
      <c r="K122" s="745"/>
      <c r="L122" s="745"/>
      <c r="M122" s="745"/>
      <c r="N122" s="168"/>
      <c r="O122" s="746"/>
      <c r="P122" s="747"/>
      <c r="Q122" s="747"/>
      <c r="R122" s="169" t="str">
        <f>IF(J122="","",VLOOKUP(J122,'137.122 Schedule'!$A$6:$G$22,(VLOOKUP(O122,'137.122 Schedule'!$I$6:$J$11,2,FALSE)),FALSE))</f>
        <v/>
      </c>
      <c r="S122" s="170" t="str">
        <f t="shared" si="3"/>
        <v/>
      </c>
    </row>
    <row r="123" spans="1:19" ht="36" customHeight="1" x14ac:dyDescent="0.25">
      <c r="A123" s="164">
        <v>15</v>
      </c>
      <c r="B123" s="742"/>
      <c r="C123" s="742"/>
      <c r="D123" s="742"/>
      <c r="E123" s="742"/>
      <c r="F123" s="743"/>
      <c r="G123" s="744"/>
      <c r="H123" s="744"/>
      <c r="I123" s="744"/>
      <c r="J123" s="745"/>
      <c r="K123" s="745"/>
      <c r="L123" s="745"/>
      <c r="M123" s="745"/>
      <c r="N123" s="168"/>
      <c r="O123" s="746"/>
      <c r="P123" s="747"/>
      <c r="Q123" s="747"/>
      <c r="R123" s="169" t="str">
        <f>IF(J123="","",VLOOKUP(J123,'137.122 Schedule'!$A$6:$G$22,(VLOOKUP(O123,'137.122 Schedule'!$I$6:$J$11,2,FALSE)),FALSE))</f>
        <v/>
      </c>
      <c r="S123" s="170" t="str">
        <f t="shared" si="3"/>
        <v/>
      </c>
    </row>
    <row r="124" spans="1:19" ht="36" customHeight="1" x14ac:dyDescent="0.25">
      <c r="A124" s="164">
        <v>16</v>
      </c>
      <c r="B124" s="742"/>
      <c r="C124" s="742"/>
      <c r="D124" s="742"/>
      <c r="E124" s="742"/>
      <c r="F124" s="743"/>
      <c r="G124" s="744"/>
      <c r="H124" s="744"/>
      <c r="I124" s="744"/>
      <c r="J124" s="745"/>
      <c r="K124" s="745"/>
      <c r="L124" s="745"/>
      <c r="M124" s="745"/>
      <c r="N124" s="168"/>
      <c r="O124" s="746"/>
      <c r="P124" s="747"/>
      <c r="Q124" s="747"/>
      <c r="R124" s="169" t="str">
        <f>IF(J124="","",VLOOKUP(J124,'137.122 Schedule'!$A$6:$G$22,(VLOOKUP(O124,'137.122 Schedule'!$I$6:$J$11,2,FALSE)),FALSE))</f>
        <v/>
      </c>
      <c r="S124" s="170" t="str">
        <f t="shared" si="3"/>
        <v/>
      </c>
    </row>
    <row r="125" spans="1:19" ht="36" customHeight="1" x14ac:dyDescent="0.25">
      <c r="A125" s="164">
        <v>17</v>
      </c>
      <c r="B125" s="742"/>
      <c r="C125" s="742"/>
      <c r="D125" s="742"/>
      <c r="E125" s="742"/>
      <c r="F125" s="743"/>
      <c r="G125" s="744"/>
      <c r="H125" s="744"/>
      <c r="I125" s="744"/>
      <c r="J125" s="745"/>
      <c r="K125" s="745"/>
      <c r="L125" s="745"/>
      <c r="M125" s="745"/>
      <c r="N125" s="168"/>
      <c r="O125" s="746"/>
      <c r="P125" s="747"/>
      <c r="Q125" s="747"/>
      <c r="R125" s="169" t="str">
        <f>IF(J125="","",VLOOKUP(J125,'137.122 Schedule'!$A$6:$G$22,(VLOOKUP(O125,'137.122 Schedule'!$I$6:$J$11,2,FALSE)),FALSE))</f>
        <v/>
      </c>
      <c r="S125" s="170" t="str">
        <f t="shared" si="3"/>
        <v/>
      </c>
    </row>
    <row r="126" spans="1:19" ht="36" customHeight="1" x14ac:dyDescent="0.25">
      <c r="A126" s="164">
        <v>18</v>
      </c>
      <c r="B126" s="742"/>
      <c r="C126" s="742"/>
      <c r="D126" s="742"/>
      <c r="E126" s="742"/>
      <c r="F126" s="743"/>
      <c r="G126" s="744"/>
      <c r="H126" s="744"/>
      <c r="I126" s="744"/>
      <c r="J126" s="745"/>
      <c r="K126" s="745"/>
      <c r="L126" s="745"/>
      <c r="M126" s="745"/>
      <c r="N126" s="168"/>
      <c r="O126" s="746"/>
      <c r="P126" s="747"/>
      <c r="Q126" s="747"/>
      <c r="R126" s="169" t="str">
        <f>IF(J126="","",VLOOKUP(J126,'137.122 Schedule'!$A$6:$G$22,(VLOOKUP(O126,'137.122 Schedule'!$I$6:$J$11,2,FALSE)),FALSE))</f>
        <v/>
      </c>
      <c r="S126" s="170" t="str">
        <f t="shared" si="3"/>
        <v/>
      </c>
    </row>
    <row r="127" spans="1:19" ht="36" customHeight="1" x14ac:dyDescent="0.25">
      <c r="A127" s="164">
        <v>19</v>
      </c>
      <c r="B127" s="742"/>
      <c r="C127" s="742"/>
      <c r="D127" s="742"/>
      <c r="E127" s="742"/>
      <c r="F127" s="743"/>
      <c r="G127" s="744"/>
      <c r="H127" s="744"/>
      <c r="I127" s="744"/>
      <c r="J127" s="745"/>
      <c r="K127" s="745"/>
      <c r="L127" s="745"/>
      <c r="M127" s="745"/>
      <c r="N127" s="168"/>
      <c r="O127" s="746"/>
      <c r="P127" s="747"/>
      <c r="Q127" s="747"/>
      <c r="R127" s="169" t="str">
        <f>IF(J127="","",VLOOKUP(J127,'137.122 Schedule'!$A$6:$G$22,(VLOOKUP(O127,'137.122 Schedule'!$I$6:$J$11,2,FALSE)),FALSE))</f>
        <v/>
      </c>
      <c r="S127" s="170" t="str">
        <f t="shared" si="3"/>
        <v/>
      </c>
    </row>
    <row r="128" spans="1:19" ht="36" customHeight="1" x14ac:dyDescent="0.25">
      <c r="A128" s="164">
        <v>20</v>
      </c>
      <c r="B128" s="742"/>
      <c r="C128" s="742"/>
      <c r="D128" s="742"/>
      <c r="E128" s="742"/>
      <c r="F128" s="743"/>
      <c r="G128" s="744"/>
      <c r="H128" s="744"/>
      <c r="I128" s="744"/>
      <c r="J128" s="745"/>
      <c r="K128" s="745"/>
      <c r="L128" s="745"/>
      <c r="M128" s="745"/>
      <c r="N128" s="168"/>
      <c r="O128" s="746"/>
      <c r="P128" s="747"/>
      <c r="Q128" s="747"/>
      <c r="R128" s="169" t="str">
        <f>IF(J128="","",VLOOKUP(J128,'137.122 Schedule'!$A$6:$G$22,(VLOOKUP(O128,'137.122 Schedule'!$I$6:$J$11,2,FALSE)),FALSE))</f>
        <v/>
      </c>
      <c r="S128" s="170" t="str">
        <f t="shared" si="3"/>
        <v/>
      </c>
    </row>
    <row r="129" spans="1:19" ht="30" customHeight="1" x14ac:dyDescent="0.3">
      <c r="A129" s="164">
        <v>25</v>
      </c>
      <c r="B129" s="776"/>
      <c r="C129" s="700"/>
      <c r="D129" s="700"/>
      <c r="E129" s="700"/>
      <c r="F129" s="455"/>
      <c r="G129" s="764" t="s">
        <v>240</v>
      </c>
      <c r="H129" s="765"/>
      <c r="I129" s="765"/>
      <c r="J129" s="766"/>
      <c r="K129" s="766"/>
      <c r="L129" s="766"/>
      <c r="M129" s="165">
        <v>1</v>
      </c>
      <c r="N129" s="171">
        <f>SUM(N109:N128)</f>
        <v>0</v>
      </c>
      <c r="O129" s="767"/>
      <c r="P129" s="768"/>
      <c r="Q129" s="769"/>
      <c r="R129" s="172"/>
      <c r="S129" s="173">
        <f>SUM(S109:S128)</f>
        <v>0</v>
      </c>
    </row>
    <row r="130" spans="1:19" ht="30" customHeight="1" x14ac:dyDescent="0.25">
      <c r="A130" s="166">
        <v>26</v>
      </c>
      <c r="B130" s="700"/>
      <c r="C130" s="700"/>
      <c r="D130" s="700"/>
      <c r="E130" s="700"/>
      <c r="F130" s="455"/>
      <c r="G130" s="770" t="s">
        <v>241</v>
      </c>
      <c r="H130" s="771"/>
      <c r="I130" s="771"/>
      <c r="J130" s="771"/>
      <c r="K130" s="771"/>
      <c r="L130" s="766"/>
      <c r="M130" s="165">
        <v>1</v>
      </c>
      <c r="N130" s="171">
        <f>N129</f>
        <v>0</v>
      </c>
      <c r="O130" s="772"/>
      <c r="P130" s="700"/>
      <c r="Q130" s="700"/>
      <c r="R130" s="143"/>
      <c r="S130" s="174">
        <f>S129</f>
        <v>0</v>
      </c>
    </row>
    <row r="131" spans="1:19" ht="15" customHeight="1" x14ac:dyDescent="0.25">
      <c r="A131" s="432"/>
      <c r="B131" s="433"/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  <c r="P131" s="433"/>
      <c r="Q131" s="433"/>
      <c r="R131" s="433"/>
      <c r="S131" s="434"/>
    </row>
    <row r="132" spans="1:19" ht="26.25" customHeight="1" x14ac:dyDescent="0.25">
      <c r="A132" s="458">
        <f>A51</f>
        <v>45292</v>
      </c>
      <c r="B132" s="459"/>
      <c r="C132" s="459"/>
      <c r="D132" s="459"/>
      <c r="E132" s="459"/>
      <c r="F132" s="459"/>
      <c r="G132" s="459"/>
      <c r="H132" s="459"/>
      <c r="I132" s="459"/>
      <c r="J132" s="459"/>
      <c r="K132" s="459"/>
      <c r="L132" s="459"/>
      <c r="M132" s="459"/>
      <c r="N132" s="459"/>
      <c r="O132" s="459"/>
      <c r="P132" s="459"/>
      <c r="Q132" s="459"/>
      <c r="R132" s="459"/>
      <c r="S132" s="163" t="s">
        <v>244</v>
      </c>
    </row>
  </sheetData>
  <mergeCells count="345">
    <mergeCell ref="A13:S13"/>
    <mergeCell ref="A19:S19"/>
    <mergeCell ref="A131:S131"/>
    <mergeCell ref="A132:R132"/>
    <mergeCell ref="B129:F129"/>
    <mergeCell ref="G129:L129"/>
    <mergeCell ref="O129:Q129"/>
    <mergeCell ref="B130:F130"/>
    <mergeCell ref="G130:L130"/>
    <mergeCell ref="O130:Q130"/>
    <mergeCell ref="B127:F127"/>
    <mergeCell ref="G127:I127"/>
    <mergeCell ref="J127:M127"/>
    <mergeCell ref="O127:Q127"/>
    <mergeCell ref="B128:F128"/>
    <mergeCell ref="G128:I128"/>
    <mergeCell ref="J128:M128"/>
    <mergeCell ref="O128:Q128"/>
    <mergeCell ref="B125:F125"/>
    <mergeCell ref="G125:I125"/>
    <mergeCell ref="J125:M125"/>
    <mergeCell ref="O125:Q125"/>
    <mergeCell ref="B126:F126"/>
    <mergeCell ref="G126:I126"/>
    <mergeCell ref="J126:M126"/>
    <mergeCell ref="O126:Q126"/>
    <mergeCell ref="B123:F123"/>
    <mergeCell ref="G123:I123"/>
    <mergeCell ref="J123:M123"/>
    <mergeCell ref="O123:Q123"/>
    <mergeCell ref="B124:F124"/>
    <mergeCell ref="G124:I124"/>
    <mergeCell ref="J124:M124"/>
    <mergeCell ref="O124:Q124"/>
    <mergeCell ref="B121:F121"/>
    <mergeCell ref="G121:I121"/>
    <mergeCell ref="J121:M121"/>
    <mergeCell ref="O121:Q121"/>
    <mergeCell ref="B122:F122"/>
    <mergeCell ref="G122:I122"/>
    <mergeCell ref="J122:M122"/>
    <mergeCell ref="O122:Q122"/>
    <mergeCell ref="B119:F119"/>
    <mergeCell ref="G119:I119"/>
    <mergeCell ref="J119:M119"/>
    <mergeCell ref="O119:Q119"/>
    <mergeCell ref="B120:F120"/>
    <mergeCell ref="G120:I120"/>
    <mergeCell ref="J120:M120"/>
    <mergeCell ref="O120:Q120"/>
    <mergeCell ref="B117:F117"/>
    <mergeCell ref="G117:I117"/>
    <mergeCell ref="J117:M117"/>
    <mergeCell ref="O117:Q117"/>
    <mergeCell ref="B118:F118"/>
    <mergeCell ref="G118:I118"/>
    <mergeCell ref="J118:M118"/>
    <mergeCell ref="O118:Q118"/>
    <mergeCell ref="B115:F115"/>
    <mergeCell ref="G115:I115"/>
    <mergeCell ref="J115:M115"/>
    <mergeCell ref="O115:Q115"/>
    <mergeCell ref="B116:F116"/>
    <mergeCell ref="G116:I116"/>
    <mergeCell ref="J116:M116"/>
    <mergeCell ref="O116:Q116"/>
    <mergeCell ref="B113:F113"/>
    <mergeCell ref="G113:I113"/>
    <mergeCell ref="J113:M113"/>
    <mergeCell ref="O113:Q113"/>
    <mergeCell ref="B114:F114"/>
    <mergeCell ref="G114:I114"/>
    <mergeCell ref="J114:M114"/>
    <mergeCell ref="O114:Q114"/>
    <mergeCell ref="B111:F111"/>
    <mergeCell ref="G111:I111"/>
    <mergeCell ref="J111:M111"/>
    <mergeCell ref="O111:Q111"/>
    <mergeCell ref="B112:F112"/>
    <mergeCell ref="G112:I112"/>
    <mergeCell ref="J112:M112"/>
    <mergeCell ref="O112:Q112"/>
    <mergeCell ref="B109:F109"/>
    <mergeCell ref="G109:I109"/>
    <mergeCell ref="J109:M109"/>
    <mergeCell ref="O109:Q109"/>
    <mergeCell ref="B110:F110"/>
    <mergeCell ref="G110:I110"/>
    <mergeCell ref="J110:M110"/>
    <mergeCell ref="O110:Q110"/>
    <mergeCell ref="A106:S106"/>
    <mergeCell ref="A107:A108"/>
    <mergeCell ref="B107:F108"/>
    <mergeCell ref="G107:I108"/>
    <mergeCell ref="J107:M108"/>
    <mergeCell ref="N107:N108"/>
    <mergeCell ref="O107:Q108"/>
    <mergeCell ref="R107:R108"/>
    <mergeCell ref="S107:S108"/>
    <mergeCell ref="A103:D103"/>
    <mergeCell ref="E103:F103"/>
    <mergeCell ref="G103:S103"/>
    <mergeCell ref="A104:M104"/>
    <mergeCell ref="N104:S104"/>
    <mergeCell ref="A105:M105"/>
    <mergeCell ref="N105:S105"/>
    <mergeCell ref="B94:F94"/>
    <mergeCell ref="G94:L94"/>
    <mergeCell ref="O94:Q94"/>
    <mergeCell ref="A95:S95"/>
    <mergeCell ref="A96:R96"/>
    <mergeCell ref="E97:O102"/>
    <mergeCell ref="P98:S100"/>
    <mergeCell ref="P101:S102"/>
    <mergeCell ref="B92:F92"/>
    <mergeCell ref="G92:I92"/>
    <mergeCell ref="J92:M92"/>
    <mergeCell ref="O92:Q92"/>
    <mergeCell ref="B93:F93"/>
    <mergeCell ref="G93:L93"/>
    <mergeCell ref="O93:Q93"/>
    <mergeCell ref="B90:F90"/>
    <mergeCell ref="G90:I90"/>
    <mergeCell ref="J90:M90"/>
    <mergeCell ref="O90:Q90"/>
    <mergeCell ref="B91:F91"/>
    <mergeCell ref="G91:I91"/>
    <mergeCell ref="J91:M91"/>
    <mergeCell ref="O91:Q91"/>
    <mergeCell ref="B88:F88"/>
    <mergeCell ref="G88:I88"/>
    <mergeCell ref="J88:M88"/>
    <mergeCell ref="O88:Q88"/>
    <mergeCell ref="B89:F89"/>
    <mergeCell ref="G89:I89"/>
    <mergeCell ref="J89:M89"/>
    <mergeCell ref="O89:Q89"/>
    <mergeCell ref="B86:F86"/>
    <mergeCell ref="G86:I86"/>
    <mergeCell ref="J86:M86"/>
    <mergeCell ref="O86:Q86"/>
    <mergeCell ref="B87:F87"/>
    <mergeCell ref="G87:I87"/>
    <mergeCell ref="J87:M87"/>
    <mergeCell ref="O87:Q87"/>
    <mergeCell ref="B84:F84"/>
    <mergeCell ref="G84:I84"/>
    <mergeCell ref="J84:M84"/>
    <mergeCell ref="O84:Q84"/>
    <mergeCell ref="B85:F85"/>
    <mergeCell ref="G85:I85"/>
    <mergeCell ref="J85:M85"/>
    <mergeCell ref="O85:Q85"/>
    <mergeCell ref="B82:F82"/>
    <mergeCell ref="G82:I82"/>
    <mergeCell ref="J82:M82"/>
    <mergeCell ref="O82:Q82"/>
    <mergeCell ref="B83:F83"/>
    <mergeCell ref="G83:I83"/>
    <mergeCell ref="J83:M83"/>
    <mergeCell ref="O83:Q83"/>
    <mergeCell ref="B80:F80"/>
    <mergeCell ref="G80:I80"/>
    <mergeCell ref="J80:M80"/>
    <mergeCell ref="O80:Q80"/>
    <mergeCell ref="B81:F81"/>
    <mergeCell ref="G81:I81"/>
    <mergeCell ref="J81:M81"/>
    <mergeCell ref="O81:Q81"/>
    <mergeCell ref="B78:F78"/>
    <mergeCell ref="G78:I78"/>
    <mergeCell ref="J78:M78"/>
    <mergeCell ref="O78:Q78"/>
    <mergeCell ref="B79:F79"/>
    <mergeCell ref="G79:I79"/>
    <mergeCell ref="J79:M79"/>
    <mergeCell ref="O79:Q79"/>
    <mergeCell ref="B76:F76"/>
    <mergeCell ref="G76:I76"/>
    <mergeCell ref="J76:M76"/>
    <mergeCell ref="O76:Q76"/>
    <mergeCell ref="B77:F77"/>
    <mergeCell ref="G77:I77"/>
    <mergeCell ref="J77:M77"/>
    <mergeCell ref="O77:Q77"/>
    <mergeCell ref="B74:F74"/>
    <mergeCell ref="G74:I74"/>
    <mergeCell ref="J74:M74"/>
    <mergeCell ref="O74:Q74"/>
    <mergeCell ref="B75:F75"/>
    <mergeCell ref="G75:I75"/>
    <mergeCell ref="J75:M75"/>
    <mergeCell ref="O75:Q75"/>
    <mergeCell ref="O71:Q72"/>
    <mergeCell ref="R71:R72"/>
    <mergeCell ref="S71:S72"/>
    <mergeCell ref="B73:F73"/>
    <mergeCell ref="G73:I73"/>
    <mergeCell ref="J73:M73"/>
    <mergeCell ref="O73:Q73"/>
    <mergeCell ref="A68:M68"/>
    <mergeCell ref="N68:S68"/>
    <mergeCell ref="A69:M69"/>
    <mergeCell ref="N69:S69"/>
    <mergeCell ref="A70:S70"/>
    <mergeCell ref="A71:A72"/>
    <mergeCell ref="B71:F72"/>
    <mergeCell ref="G71:I72"/>
    <mergeCell ref="J71:M72"/>
    <mergeCell ref="N71:N72"/>
    <mergeCell ref="A51:R51"/>
    <mergeCell ref="E61:O66"/>
    <mergeCell ref="P62:S64"/>
    <mergeCell ref="P65:S66"/>
    <mergeCell ref="A67:D67"/>
    <mergeCell ref="E67:F67"/>
    <mergeCell ref="G67:S67"/>
    <mergeCell ref="B48:D48"/>
    <mergeCell ref="E48:F48"/>
    <mergeCell ref="G48:I48"/>
    <mergeCell ref="J48:M48"/>
    <mergeCell ref="O48:Q48"/>
    <mergeCell ref="A50:S50"/>
    <mergeCell ref="B46:D46"/>
    <mergeCell ref="E46:F46"/>
    <mergeCell ref="G46:I46"/>
    <mergeCell ref="J46:M46"/>
    <mergeCell ref="O46:Q46"/>
    <mergeCell ref="B47:D47"/>
    <mergeCell ref="E47:F47"/>
    <mergeCell ref="G47:I47"/>
    <mergeCell ref="J47:M47"/>
    <mergeCell ref="O47:Q47"/>
    <mergeCell ref="B44:D44"/>
    <mergeCell ref="E44:F44"/>
    <mergeCell ref="G44:I44"/>
    <mergeCell ref="J44:M44"/>
    <mergeCell ref="O44:Q44"/>
    <mergeCell ref="B45:D45"/>
    <mergeCell ref="E45:F45"/>
    <mergeCell ref="G45:I45"/>
    <mergeCell ref="J45:M45"/>
    <mergeCell ref="O45:Q45"/>
    <mergeCell ref="B42:D42"/>
    <mergeCell ref="E42:F42"/>
    <mergeCell ref="G42:I42"/>
    <mergeCell ref="J42:M42"/>
    <mergeCell ref="O42:Q42"/>
    <mergeCell ref="B43:D43"/>
    <mergeCell ref="E43:F43"/>
    <mergeCell ref="G43:I43"/>
    <mergeCell ref="J43:M43"/>
    <mergeCell ref="O43:Q43"/>
    <mergeCell ref="B40:D40"/>
    <mergeCell ref="E40:F40"/>
    <mergeCell ref="G40:I40"/>
    <mergeCell ref="J40:M40"/>
    <mergeCell ref="O40:Q40"/>
    <mergeCell ref="B41:D41"/>
    <mergeCell ref="E41:F41"/>
    <mergeCell ref="G41:I41"/>
    <mergeCell ref="J41:M41"/>
    <mergeCell ref="O41:Q41"/>
    <mergeCell ref="B38:D38"/>
    <mergeCell ref="E38:F38"/>
    <mergeCell ref="G38:I38"/>
    <mergeCell ref="J38:M38"/>
    <mergeCell ref="O38:Q38"/>
    <mergeCell ref="B39:D39"/>
    <mergeCell ref="E39:F39"/>
    <mergeCell ref="G39:I39"/>
    <mergeCell ref="J39:M39"/>
    <mergeCell ref="O39:Q39"/>
    <mergeCell ref="B36:D36"/>
    <mergeCell ref="E36:F36"/>
    <mergeCell ref="G36:I36"/>
    <mergeCell ref="J36:M36"/>
    <mergeCell ref="O36:Q36"/>
    <mergeCell ref="B37:D37"/>
    <mergeCell ref="E37:F37"/>
    <mergeCell ref="G37:I37"/>
    <mergeCell ref="J37:M37"/>
    <mergeCell ref="O37:Q37"/>
    <mergeCell ref="B34:D34"/>
    <mergeCell ref="E34:F34"/>
    <mergeCell ref="G34:I34"/>
    <mergeCell ref="J34:M34"/>
    <mergeCell ref="O34:Q34"/>
    <mergeCell ref="B35:D35"/>
    <mergeCell ref="E35:F35"/>
    <mergeCell ref="G35:I35"/>
    <mergeCell ref="J35:M35"/>
    <mergeCell ref="O35:Q35"/>
    <mergeCell ref="B32:D32"/>
    <mergeCell ref="E32:F32"/>
    <mergeCell ref="G32:I32"/>
    <mergeCell ref="J32:M32"/>
    <mergeCell ref="O32:Q32"/>
    <mergeCell ref="B33:D33"/>
    <mergeCell ref="E33:F33"/>
    <mergeCell ref="G33:I33"/>
    <mergeCell ref="J33:M33"/>
    <mergeCell ref="O33:Q33"/>
    <mergeCell ref="A29:S29"/>
    <mergeCell ref="B31:D31"/>
    <mergeCell ref="E31:F31"/>
    <mergeCell ref="G31:I31"/>
    <mergeCell ref="J31:M31"/>
    <mergeCell ref="O31:Q31"/>
    <mergeCell ref="B22:G22"/>
    <mergeCell ref="H22:M22"/>
    <mergeCell ref="N22:Q22"/>
    <mergeCell ref="R22:S22"/>
    <mergeCell ref="B23:G23"/>
    <mergeCell ref="H23:M23"/>
    <mergeCell ref="N23:Q23"/>
    <mergeCell ref="R23:S23"/>
    <mergeCell ref="A26:S26"/>
    <mergeCell ref="B18:M18"/>
    <mergeCell ref="N18:Q18"/>
    <mergeCell ref="R18:S18"/>
    <mergeCell ref="A20:S20"/>
    <mergeCell ref="B21:G21"/>
    <mergeCell ref="H21:M21"/>
    <mergeCell ref="N21:Q21"/>
    <mergeCell ref="R21:S21"/>
    <mergeCell ref="A14:S14"/>
    <mergeCell ref="B15:M15"/>
    <mergeCell ref="N15:Q15"/>
    <mergeCell ref="B16:M16"/>
    <mergeCell ref="N16:Q16"/>
    <mergeCell ref="B17:M17"/>
    <mergeCell ref="N17:Q17"/>
    <mergeCell ref="A9:M9"/>
    <mergeCell ref="N9:S9"/>
    <mergeCell ref="A10:M10"/>
    <mergeCell ref="N10:S10"/>
    <mergeCell ref="A11:S11"/>
    <mergeCell ref="A12:S12"/>
    <mergeCell ref="E2:O7"/>
    <mergeCell ref="P3:S5"/>
    <mergeCell ref="P6:S7"/>
    <mergeCell ref="A8:D8"/>
    <mergeCell ref="E8:F8"/>
    <mergeCell ref="G8:S8"/>
  </mergeCells>
  <conditionalFormatting sqref="H22">
    <cfRule type="cellIs" dxfId="6" priority="10" operator="equal">
      <formula>0</formula>
    </cfRule>
  </conditionalFormatting>
  <conditionalFormatting sqref="H22:R23">
    <cfRule type="cellIs" dxfId="5" priority="6" operator="equal">
      <formula>0</formula>
    </cfRule>
  </conditionalFormatting>
  <conditionalFormatting sqref="N93:N94">
    <cfRule type="cellIs" dxfId="4" priority="1" operator="equal">
      <formula>0</formula>
    </cfRule>
  </conditionalFormatting>
  <conditionalFormatting sqref="N129:N130">
    <cfRule type="cellIs" dxfId="3" priority="4" operator="equal">
      <formula>0</formula>
    </cfRule>
  </conditionalFormatting>
  <conditionalFormatting sqref="R18:S18">
    <cfRule type="containsErrors" dxfId="2" priority="11" stopIfTrue="1">
      <formula>ISERROR(R18)</formula>
    </cfRule>
  </conditionalFormatting>
  <conditionalFormatting sqref="S93:S94">
    <cfRule type="cellIs" dxfId="1" priority="2" operator="equal">
      <formula>0</formula>
    </cfRule>
  </conditionalFormatting>
  <conditionalFormatting sqref="S129:S130">
    <cfRule type="cellIs" dxfId="0" priority="5" operator="equal">
      <formula>0</formula>
    </cfRule>
  </conditionalFormatting>
  <printOptions horizontalCentered="1"/>
  <pageMargins left="0.4" right="0.4" top="0.4" bottom="0.4" header="0" footer="0"/>
  <pageSetup scale="67" orientation="portrait" r:id="rId1"/>
  <rowBreaks count="2" manualBreakCount="2">
    <brk id="60" max="18" man="1"/>
    <brk id="96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11</xdr:row>
                    <xdr:rowOff>0</xdr:rowOff>
                  </from>
                  <to>
                    <xdr:col>0</xdr:col>
                    <xdr:colOff>428625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0</xdr:col>
                    <xdr:colOff>171450</xdr:colOff>
                    <xdr:row>11</xdr:row>
                    <xdr:rowOff>0</xdr:rowOff>
                  </from>
                  <to>
                    <xdr:col>0</xdr:col>
                    <xdr:colOff>428625</xdr:colOff>
                    <xdr:row>11</xdr:row>
                    <xdr:rowOff>476250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0000000}">
          <x14:formula1>
            <xm:f>'137.122 Schedule'!$I$5:$I$11</xm:f>
          </x14:formula1>
          <xm:sqref>O109:Q128 O73:Q92</xm:sqref>
        </x14:dataValidation>
        <x14:dataValidation type="list" allowBlank="1" showInputMessage="1" showErrorMessage="1" xr:uid="{00000000-0002-0000-0B00-000001000000}">
          <x14:formula1>
            <xm:f>'137.122 Schedule'!$A$5:$A$22</xm:f>
          </x14:formula1>
          <xm:sqref>J109:M128 J73:M92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6"/>
  <sheetViews>
    <sheetView topLeftCell="A4" zoomScaleNormal="100" zoomScaleSheetLayoutView="100" workbookViewId="0">
      <selection activeCell="F56" sqref="F56"/>
    </sheetView>
  </sheetViews>
  <sheetFormatPr defaultColWidth="9.140625" defaultRowHeight="15" customHeight="1" x14ac:dyDescent="0.25"/>
  <cols>
    <col min="1" max="1" width="10.7109375" style="111" customWidth="1"/>
    <col min="2" max="2" width="12.28515625" style="111" customWidth="1"/>
    <col min="3" max="3" width="11.85546875" style="111" bestFit="1" customWidth="1"/>
    <col min="4" max="4" width="11.5703125" style="111" customWidth="1"/>
    <col min="5" max="5" width="12.140625" style="111" bestFit="1" customWidth="1"/>
    <col min="6" max="6" width="9.5703125" style="111" bestFit="1" customWidth="1"/>
    <col min="7" max="7" width="10.5703125" style="111" customWidth="1"/>
    <col min="8" max="8" width="1.7109375" style="111" customWidth="1"/>
    <col min="9" max="9" width="11.28515625" style="111" customWidth="1"/>
    <col min="10" max="10" width="9.140625" style="111"/>
    <col min="11" max="11" width="14.140625" style="111" customWidth="1"/>
    <col min="12" max="12" width="8.5703125" style="111" customWidth="1"/>
    <col min="13" max="16384" width="9.140625" style="111"/>
  </cols>
  <sheetData>
    <row r="1" spans="1:10" ht="15.75" customHeight="1" x14ac:dyDescent="0.25">
      <c r="A1" s="175"/>
      <c r="B1" s="62"/>
      <c r="C1" s="144"/>
      <c r="D1" s="144"/>
      <c r="E1" s="146"/>
      <c r="F1" s="146"/>
      <c r="G1" s="145"/>
    </row>
    <row r="2" spans="1:10" ht="20.25" x14ac:dyDescent="0.3">
      <c r="A2" s="252" t="s">
        <v>97</v>
      </c>
      <c r="B2" s="253"/>
      <c r="C2" s="72">
        <f>'Schedule 18TE'!$E$103</f>
        <v>2026</v>
      </c>
      <c r="D2" s="777"/>
      <c r="E2" s="777"/>
      <c r="F2" s="777"/>
      <c r="G2" s="778"/>
    </row>
    <row r="3" spans="1:10" ht="18" customHeight="1" x14ac:dyDescent="0.25">
      <c r="A3" s="263"/>
      <c r="B3" s="264"/>
      <c r="C3" s="264"/>
      <c r="D3" s="264"/>
      <c r="E3" s="264"/>
      <c r="F3" s="264"/>
      <c r="G3" s="265"/>
    </row>
    <row r="4" spans="1:10" ht="33" customHeight="1" x14ac:dyDescent="0.25">
      <c r="A4" s="152" t="s">
        <v>223</v>
      </c>
      <c r="B4" s="148">
        <v>3</v>
      </c>
      <c r="C4" s="149">
        <v>5</v>
      </c>
      <c r="D4" s="149">
        <v>7</v>
      </c>
      <c r="E4" s="149">
        <v>10</v>
      </c>
      <c r="F4" s="176">
        <v>15</v>
      </c>
      <c r="G4" s="149">
        <v>20</v>
      </c>
      <c r="I4" s="177" t="s">
        <v>245</v>
      </c>
      <c r="J4" s="178" t="s">
        <v>246</v>
      </c>
    </row>
    <row r="5" spans="1:10" ht="30" customHeight="1" x14ac:dyDescent="0.25">
      <c r="A5" s="152"/>
      <c r="B5" s="148"/>
      <c r="C5" s="149"/>
      <c r="D5" s="179"/>
      <c r="E5" s="149"/>
      <c r="F5" s="176"/>
      <c r="G5" s="149"/>
      <c r="I5" s="167"/>
    </row>
    <row r="6" spans="1:10" ht="30" customHeight="1" x14ac:dyDescent="0.25">
      <c r="A6" s="155">
        <f>'Schedule 18TE'!$E$103-1</f>
        <v>2025</v>
      </c>
      <c r="B6" s="180">
        <v>0.75</v>
      </c>
      <c r="C6" s="180">
        <v>0.85</v>
      </c>
      <c r="D6" s="181">
        <v>0.89290000000000003</v>
      </c>
      <c r="E6" s="180">
        <v>0.92500000000000004</v>
      </c>
      <c r="F6" s="182">
        <v>0.95</v>
      </c>
      <c r="G6" s="182">
        <v>0.96250000000000002</v>
      </c>
      <c r="I6" s="183">
        <v>3</v>
      </c>
      <c r="J6" s="183">
        <v>2</v>
      </c>
    </row>
    <row r="7" spans="1:10" ht="30" customHeight="1" x14ac:dyDescent="0.25">
      <c r="A7" s="184">
        <f>'Schedule 18TE'!$E$103-2</f>
        <v>2024</v>
      </c>
      <c r="B7" s="185">
        <v>0.375</v>
      </c>
      <c r="C7" s="185">
        <v>0.59499999999999997</v>
      </c>
      <c r="D7" s="185">
        <v>0.7016</v>
      </c>
      <c r="E7" s="185">
        <v>0.78620000000000001</v>
      </c>
      <c r="F7" s="186">
        <v>0.85499999999999998</v>
      </c>
      <c r="G7" s="186">
        <v>0.89029999999999998</v>
      </c>
      <c r="I7" s="183">
        <v>5</v>
      </c>
      <c r="J7" s="183">
        <v>3</v>
      </c>
    </row>
    <row r="8" spans="1:10" ht="30" customHeight="1" x14ac:dyDescent="0.25">
      <c r="A8" s="155">
        <f>'Schedule 18TE'!$E$103-3</f>
        <v>2023</v>
      </c>
      <c r="B8" s="180">
        <v>0.125</v>
      </c>
      <c r="C8" s="180">
        <v>0.41649999999999998</v>
      </c>
      <c r="D8" s="180">
        <v>0.55130000000000001</v>
      </c>
      <c r="E8" s="180">
        <v>0.66830000000000001</v>
      </c>
      <c r="F8" s="182">
        <v>0.76949999999999996</v>
      </c>
      <c r="G8" s="182">
        <v>0.82350000000000001</v>
      </c>
      <c r="I8" s="183">
        <v>7</v>
      </c>
      <c r="J8" s="183">
        <v>4</v>
      </c>
    </row>
    <row r="9" spans="1:10" ht="30" customHeight="1" x14ac:dyDescent="0.25">
      <c r="A9" s="184">
        <f>'Schedule 18TE'!$E$103-4</f>
        <v>2022</v>
      </c>
      <c r="B9" s="185">
        <v>0.05</v>
      </c>
      <c r="C9" s="185">
        <v>0.24990000000000001</v>
      </c>
      <c r="D9" s="185">
        <v>0.42880000000000001</v>
      </c>
      <c r="E9" s="185">
        <v>0.56810000000000005</v>
      </c>
      <c r="F9" s="186">
        <v>0.6925</v>
      </c>
      <c r="G9" s="186">
        <v>0.76180000000000003</v>
      </c>
      <c r="I9" s="183">
        <v>10</v>
      </c>
      <c r="J9" s="183">
        <v>5</v>
      </c>
    </row>
    <row r="10" spans="1:10" ht="30" customHeight="1" x14ac:dyDescent="0.25">
      <c r="A10" s="155">
        <f>'Schedule 18TE'!$E$103-5</f>
        <v>2021</v>
      </c>
      <c r="B10" s="180">
        <v>0.05</v>
      </c>
      <c r="C10" s="187">
        <v>0.1</v>
      </c>
      <c r="D10" s="180">
        <v>0.30630000000000002</v>
      </c>
      <c r="E10" s="180">
        <v>0.48070000000000002</v>
      </c>
      <c r="F10" s="182">
        <v>0.62319999999999998</v>
      </c>
      <c r="G10" s="182">
        <v>0.7046</v>
      </c>
      <c r="I10" s="183">
        <v>15</v>
      </c>
      <c r="J10" s="183">
        <v>6</v>
      </c>
    </row>
    <row r="11" spans="1:10" ht="30" customHeight="1" x14ac:dyDescent="0.25">
      <c r="A11" s="184">
        <f>'Schedule 18TE'!$E$103-6</f>
        <v>2020</v>
      </c>
      <c r="B11" s="185">
        <v>0.05</v>
      </c>
      <c r="C11" s="188">
        <v>0.1</v>
      </c>
      <c r="D11" s="185">
        <v>0.18379999999999999</v>
      </c>
      <c r="E11" s="185">
        <v>0.39329999999999998</v>
      </c>
      <c r="F11" s="186">
        <v>0.56089999999999995</v>
      </c>
      <c r="G11" s="186">
        <v>0.65180000000000005</v>
      </c>
      <c r="I11" s="183">
        <v>20</v>
      </c>
      <c r="J11" s="183">
        <v>7</v>
      </c>
    </row>
    <row r="12" spans="1:10" ht="30" customHeight="1" x14ac:dyDescent="0.25">
      <c r="A12" s="155">
        <f>'Schedule 18TE'!$E$103-7</f>
        <v>2019</v>
      </c>
      <c r="B12" s="180">
        <v>0.05</v>
      </c>
      <c r="C12" s="187">
        <v>0.1</v>
      </c>
      <c r="D12" s="180">
        <v>0.1</v>
      </c>
      <c r="E12" s="180">
        <v>0.30590000000000001</v>
      </c>
      <c r="F12" s="182">
        <v>0.50190000000000001</v>
      </c>
      <c r="G12" s="182">
        <v>0.60289999999999999</v>
      </c>
    </row>
    <row r="13" spans="1:10" ht="30" customHeight="1" x14ac:dyDescent="0.25">
      <c r="A13" s="184">
        <f>'Schedule 18TE'!$E$103-8</f>
        <v>2018</v>
      </c>
      <c r="B13" s="185">
        <v>0.05</v>
      </c>
      <c r="C13" s="188">
        <v>0.1</v>
      </c>
      <c r="D13" s="185">
        <v>0.1</v>
      </c>
      <c r="E13" s="185">
        <v>0.2185</v>
      </c>
      <c r="F13" s="186">
        <v>0.44290000000000002</v>
      </c>
      <c r="G13" s="186">
        <v>0.55769999999999997</v>
      </c>
    </row>
    <row r="14" spans="1:10" ht="30.75" customHeight="1" x14ac:dyDescent="0.25">
      <c r="A14" s="155">
        <f>'Schedule 18TE'!$E$103-9</f>
        <v>2017</v>
      </c>
      <c r="B14" s="180">
        <v>0.05</v>
      </c>
      <c r="C14" s="187">
        <v>0.1</v>
      </c>
      <c r="D14" s="180">
        <v>0.1</v>
      </c>
      <c r="E14" s="180">
        <v>0.15</v>
      </c>
      <c r="F14" s="182">
        <v>0.38379999999999997</v>
      </c>
      <c r="G14" s="182">
        <v>0.5131</v>
      </c>
    </row>
    <row r="15" spans="1:10" ht="30" customHeight="1" x14ac:dyDescent="0.25">
      <c r="A15" s="184">
        <f>'Schedule 18TE'!$E$103-10</f>
        <v>2016</v>
      </c>
      <c r="B15" s="185">
        <v>0.05</v>
      </c>
      <c r="C15" s="188">
        <v>0.1</v>
      </c>
      <c r="D15" s="185">
        <v>0.1</v>
      </c>
      <c r="E15" s="185">
        <v>0.15</v>
      </c>
      <c r="F15" s="186">
        <v>0.32479999999999998</v>
      </c>
      <c r="G15" s="186">
        <v>0.46850000000000003</v>
      </c>
    </row>
    <row r="16" spans="1:10" ht="30" customHeight="1" x14ac:dyDescent="0.25">
      <c r="A16" s="155">
        <f>'Schedule 18TE'!$E$103-11</f>
        <v>2015</v>
      </c>
      <c r="B16" s="180">
        <v>0.05</v>
      </c>
      <c r="C16" s="187">
        <v>0.1</v>
      </c>
      <c r="D16" s="180">
        <v>0.1</v>
      </c>
      <c r="E16" s="180">
        <v>0.15</v>
      </c>
      <c r="F16" s="182">
        <v>0.26569999999999999</v>
      </c>
      <c r="G16" s="182">
        <v>0.42380000000000001</v>
      </c>
    </row>
    <row r="17" spans="1:7" ht="30" customHeight="1" x14ac:dyDescent="0.25">
      <c r="A17" s="184">
        <f>'Schedule 18TE'!$E$103-12</f>
        <v>2014</v>
      </c>
      <c r="B17" s="185">
        <v>0.05</v>
      </c>
      <c r="C17" s="188">
        <v>0.1</v>
      </c>
      <c r="D17" s="185">
        <v>0.1</v>
      </c>
      <c r="E17" s="185">
        <v>0.15</v>
      </c>
      <c r="F17" s="186">
        <v>0.20669999999999999</v>
      </c>
      <c r="G17" s="186">
        <v>0.37919999999999998</v>
      </c>
    </row>
    <row r="18" spans="1:7" ht="30" customHeight="1" x14ac:dyDescent="0.25">
      <c r="A18" s="155">
        <f>'Schedule 18TE'!$E$103-13</f>
        <v>2013</v>
      </c>
      <c r="B18" s="180">
        <v>0.05</v>
      </c>
      <c r="C18" s="187">
        <v>0.1</v>
      </c>
      <c r="D18" s="180">
        <v>0.1</v>
      </c>
      <c r="E18" s="180">
        <v>0.15</v>
      </c>
      <c r="F18" s="182">
        <v>0.15</v>
      </c>
      <c r="G18" s="182">
        <v>0.33460000000000001</v>
      </c>
    </row>
    <row r="19" spans="1:7" ht="30" customHeight="1" x14ac:dyDescent="0.25">
      <c r="A19" s="184">
        <f>'Schedule 18TE'!$E$103-14</f>
        <v>2012</v>
      </c>
      <c r="B19" s="185">
        <v>0.05</v>
      </c>
      <c r="C19" s="188">
        <v>0.1</v>
      </c>
      <c r="D19" s="185">
        <v>0.1</v>
      </c>
      <c r="E19" s="185">
        <v>0.15</v>
      </c>
      <c r="F19" s="186">
        <v>0.15</v>
      </c>
      <c r="G19" s="186">
        <v>0.28999999999999998</v>
      </c>
    </row>
    <row r="20" spans="1:7" ht="30" customHeight="1" x14ac:dyDescent="0.25">
      <c r="A20" s="155">
        <f>'Schedule 18TE'!$E$103-15</f>
        <v>2011</v>
      </c>
      <c r="B20" s="180">
        <v>0.05</v>
      </c>
      <c r="C20" s="187">
        <v>0.1</v>
      </c>
      <c r="D20" s="180">
        <v>0.1</v>
      </c>
      <c r="E20" s="180">
        <v>0.15</v>
      </c>
      <c r="F20" s="182">
        <v>0.15</v>
      </c>
      <c r="G20" s="182">
        <v>0.24540000000000001</v>
      </c>
    </row>
    <row r="21" spans="1:7" ht="30" customHeight="1" x14ac:dyDescent="0.25">
      <c r="A21" s="184">
        <f>'Schedule 18TE'!$E$103-16</f>
        <v>2010</v>
      </c>
      <c r="B21" s="185">
        <v>0.05</v>
      </c>
      <c r="C21" s="188">
        <v>0.1</v>
      </c>
      <c r="D21" s="185">
        <v>0.1</v>
      </c>
      <c r="E21" s="185">
        <v>0.15</v>
      </c>
      <c r="F21" s="186">
        <v>0.15</v>
      </c>
      <c r="G21" s="186">
        <v>0.20080000000000001</v>
      </c>
    </row>
    <row r="22" spans="1:7" ht="30" customHeight="1" x14ac:dyDescent="0.25">
      <c r="A22" s="151" t="s">
        <v>247</v>
      </c>
      <c r="B22" s="180">
        <v>0.05</v>
      </c>
      <c r="C22" s="187">
        <v>0.1</v>
      </c>
      <c r="D22" s="180">
        <v>0.1</v>
      </c>
      <c r="E22" s="180">
        <v>0.15</v>
      </c>
      <c r="F22" s="182">
        <v>0.15</v>
      </c>
      <c r="G22" s="182">
        <v>0.2</v>
      </c>
    </row>
    <row r="23" spans="1:7" ht="30" customHeight="1" x14ac:dyDescent="0.25">
      <c r="A23" s="147"/>
      <c r="B23" s="147"/>
      <c r="C23" s="147"/>
      <c r="D23" s="147"/>
      <c r="E23" s="147"/>
      <c r="F23" s="147"/>
      <c r="G23" s="147"/>
    </row>
    <row r="24" spans="1:7" ht="30" customHeight="1" x14ac:dyDescent="0.25">
      <c r="A24" s="147"/>
      <c r="B24" s="147"/>
      <c r="C24" s="147"/>
      <c r="D24" s="147"/>
      <c r="E24" s="147"/>
      <c r="F24" s="147"/>
      <c r="G24" s="147"/>
    </row>
    <row r="25" spans="1:7" ht="15" customHeight="1" x14ac:dyDescent="0.25">
      <c r="A25" s="147"/>
      <c r="B25" s="147"/>
      <c r="C25" s="147"/>
      <c r="D25" s="147"/>
      <c r="E25" s="147"/>
      <c r="F25" s="147"/>
      <c r="G25" s="147"/>
    </row>
    <row r="26" spans="1:7" ht="24" customHeight="1" x14ac:dyDescent="0.25"/>
    <row r="27" spans="1:7" ht="30" customHeight="1" x14ac:dyDescent="0.25"/>
    <row r="28" spans="1:7" ht="30" customHeight="1" x14ac:dyDescent="0.25"/>
    <row r="29" spans="1:7" ht="30.75" customHeight="1" x14ac:dyDescent="0.25"/>
    <row r="30" spans="1:7" ht="30" customHeight="1" x14ac:dyDescent="0.25"/>
    <row r="31" spans="1:7" ht="30" customHeight="1" x14ac:dyDescent="0.25"/>
    <row r="32" spans="1:7" ht="29.25" customHeight="1" x14ac:dyDescent="0.25"/>
    <row r="33" ht="30" customHeight="1" x14ac:dyDescent="0.25"/>
    <row r="34" ht="30" customHeight="1" x14ac:dyDescent="0.25"/>
    <row r="35" ht="30" customHeight="1" x14ac:dyDescent="0.25"/>
    <row r="37" ht="15.75" customHeight="1" x14ac:dyDescent="0.25"/>
    <row r="38" ht="15.75" customHeight="1" x14ac:dyDescent="0.25"/>
    <row r="39" ht="24" customHeight="1" x14ac:dyDescent="0.25"/>
    <row r="40" ht="23.25" customHeight="1" x14ac:dyDescent="0.25"/>
    <row r="41" ht="24" customHeight="1" x14ac:dyDescent="0.25"/>
    <row r="42" ht="24" customHeight="1" x14ac:dyDescent="0.25"/>
    <row r="43" ht="24" customHeight="1" x14ac:dyDescent="0.25"/>
    <row r="47" ht="20.25" customHeight="1" x14ac:dyDescent="0.25"/>
    <row r="48" ht="20.25" customHeight="1" x14ac:dyDescent="0.25"/>
    <row r="49" ht="20.25" customHeight="1" x14ac:dyDescent="0.25"/>
    <row r="50" ht="20.25" customHeight="1" x14ac:dyDescent="0.25"/>
    <row r="51" ht="20.25" customHeight="1" x14ac:dyDescent="0.25"/>
    <row r="53" ht="20.25" customHeight="1" x14ac:dyDescent="0.25"/>
    <row r="63" ht="20.25" customHeight="1" x14ac:dyDescent="0.25"/>
    <row r="64" ht="20.25" customHeight="1" x14ac:dyDescent="0.25"/>
    <row r="65" ht="25.5" customHeight="1" x14ac:dyDescent="0.25"/>
    <row r="66" ht="25.5" customHeight="1" x14ac:dyDescent="0.25"/>
  </sheetData>
  <mergeCells count="3">
    <mergeCell ref="A2:B2"/>
    <mergeCell ref="D2:G2"/>
    <mergeCell ref="A3:G3"/>
  </mergeCells>
  <printOptions horizontalCentered="1"/>
  <pageMargins left="0.25" right="0.25" top="0.25" bottom="0.25" header="0.3" footer="0.3"/>
  <pageSetup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6"/>
  <sheetViews>
    <sheetView workbookViewId="0">
      <selection activeCell="A3" sqref="A3"/>
    </sheetView>
  </sheetViews>
  <sheetFormatPr defaultRowHeight="15" x14ac:dyDescent="0.25"/>
  <cols>
    <col min="1" max="1" width="47.140625" bestFit="1" customWidth="1"/>
  </cols>
  <sheetData>
    <row r="1" spans="1:2" s="111" customFormat="1" x14ac:dyDescent="0.25"/>
    <row r="2" spans="1:2" s="111" customFormat="1" x14ac:dyDescent="0.25">
      <c r="A2" s="111" t="s">
        <v>276</v>
      </c>
      <c r="B2" s="111" t="s">
        <v>277</v>
      </c>
    </row>
    <row r="3" spans="1:2" s="191" customFormat="1" x14ac:dyDescent="0.25">
      <c r="A3" s="194" t="s">
        <v>278</v>
      </c>
      <c r="B3" s="195">
        <v>1090016</v>
      </c>
    </row>
    <row r="4" spans="1:2" x14ac:dyDescent="0.25">
      <c r="A4" s="194" t="s">
        <v>211</v>
      </c>
      <c r="B4" s="195">
        <v>1090015</v>
      </c>
    </row>
    <row r="5" spans="1:2" x14ac:dyDescent="0.25">
      <c r="A5" s="141"/>
      <c r="B5" s="142"/>
    </row>
    <row r="6" spans="1:2" s="111" customFormat="1" x14ac:dyDescent="0.25">
      <c r="A6" s="141"/>
      <c r="B6" s="142"/>
    </row>
    <row r="7" spans="1:2" x14ac:dyDescent="0.25">
      <c r="A7" s="141"/>
      <c r="B7" s="142"/>
    </row>
    <row r="8" spans="1:2" x14ac:dyDescent="0.25">
      <c r="A8" s="141"/>
      <c r="B8" s="142"/>
    </row>
    <row r="9" spans="1:2" x14ac:dyDescent="0.25">
      <c r="A9" s="141"/>
      <c r="B9" s="142"/>
    </row>
    <row r="10" spans="1:2" x14ac:dyDescent="0.25">
      <c r="A10" s="141"/>
      <c r="B10" s="142"/>
    </row>
    <row r="11" spans="1:2" x14ac:dyDescent="0.25">
      <c r="A11" s="141"/>
      <c r="B11" s="142"/>
    </row>
    <row r="12" spans="1:2" x14ac:dyDescent="0.25">
      <c r="A12" s="141"/>
      <c r="B12" s="142"/>
    </row>
    <row r="13" spans="1:2" x14ac:dyDescent="0.25">
      <c r="A13" s="141"/>
      <c r="B13" s="142"/>
    </row>
    <row r="14" spans="1:2" x14ac:dyDescent="0.25">
      <c r="A14" s="141"/>
      <c r="B14" s="142"/>
    </row>
    <row r="15" spans="1:2" x14ac:dyDescent="0.25">
      <c r="A15" s="141"/>
      <c r="B15" s="142"/>
    </row>
    <row r="16" spans="1:2" x14ac:dyDescent="0.25">
      <c r="A16" s="141"/>
      <c r="B16" s="142"/>
    </row>
    <row r="17" spans="1:2" x14ac:dyDescent="0.25">
      <c r="A17" s="141"/>
      <c r="B17" s="142"/>
    </row>
    <row r="18" spans="1:2" x14ac:dyDescent="0.25">
      <c r="A18" s="141"/>
      <c r="B18" s="142"/>
    </row>
    <row r="19" spans="1:2" x14ac:dyDescent="0.25">
      <c r="A19" s="141"/>
      <c r="B19" s="142"/>
    </row>
    <row r="20" spans="1:2" x14ac:dyDescent="0.25">
      <c r="A20" s="141"/>
      <c r="B20" s="142"/>
    </row>
    <row r="21" spans="1:2" x14ac:dyDescent="0.25">
      <c r="A21" s="141"/>
      <c r="B21" s="142"/>
    </row>
    <row r="22" spans="1:2" x14ac:dyDescent="0.25">
      <c r="A22" s="141"/>
      <c r="B22" s="142"/>
    </row>
    <row r="23" spans="1:2" x14ac:dyDescent="0.25">
      <c r="A23" s="141"/>
      <c r="B23" s="142"/>
    </row>
    <row r="24" spans="1:2" s="111" customFormat="1" x14ac:dyDescent="0.25">
      <c r="A24" s="141"/>
      <c r="B24" s="142"/>
    </row>
    <row r="25" spans="1:2" x14ac:dyDescent="0.25">
      <c r="A25" s="141"/>
      <c r="B25" s="142"/>
    </row>
    <row r="26" spans="1:2" x14ac:dyDescent="0.25">
      <c r="A26" s="141"/>
      <c r="B26" s="142"/>
    </row>
    <row r="27" spans="1:2" x14ac:dyDescent="0.25">
      <c r="A27" s="141"/>
      <c r="B27" s="142"/>
    </row>
    <row r="28" spans="1:2" x14ac:dyDescent="0.25">
      <c r="A28" s="141"/>
      <c r="B28" s="142"/>
    </row>
    <row r="29" spans="1:2" x14ac:dyDescent="0.25">
      <c r="A29" s="141"/>
      <c r="B29" s="142"/>
    </row>
    <row r="30" spans="1:2" x14ac:dyDescent="0.25">
      <c r="A30" s="141"/>
      <c r="B30" s="142"/>
    </row>
    <row r="31" spans="1:2" x14ac:dyDescent="0.25">
      <c r="A31" s="141"/>
      <c r="B31" s="142"/>
    </row>
    <row r="32" spans="1:2" x14ac:dyDescent="0.25">
      <c r="A32" s="141"/>
      <c r="B32" s="142"/>
    </row>
    <row r="33" spans="1:2" s="111" customFormat="1" x14ac:dyDescent="0.25">
      <c r="A33" s="141"/>
      <c r="B33" s="142"/>
    </row>
    <row r="34" spans="1:2" x14ac:dyDescent="0.25">
      <c r="A34" s="141"/>
      <c r="B34" s="142"/>
    </row>
    <row r="35" spans="1:2" x14ac:dyDescent="0.25">
      <c r="A35" s="141"/>
      <c r="B35" s="142"/>
    </row>
    <row r="36" spans="1:2" x14ac:dyDescent="0.25">
      <c r="A36" s="141"/>
      <c r="B36" s="142"/>
    </row>
    <row r="37" spans="1:2" x14ac:dyDescent="0.25">
      <c r="A37" s="141"/>
      <c r="B37" s="142"/>
    </row>
    <row r="38" spans="1:2" x14ac:dyDescent="0.25">
      <c r="A38" s="141"/>
      <c r="B38" s="142"/>
    </row>
    <row r="39" spans="1:2" x14ac:dyDescent="0.25">
      <c r="A39" s="141"/>
      <c r="B39" s="142"/>
    </row>
    <row r="40" spans="1:2" x14ac:dyDescent="0.25">
      <c r="A40" s="141"/>
      <c r="B40" s="142"/>
    </row>
    <row r="41" spans="1:2" x14ac:dyDescent="0.25">
      <c r="A41" s="141"/>
      <c r="B41" s="142"/>
    </row>
    <row r="42" spans="1:2" x14ac:dyDescent="0.25">
      <c r="A42" s="141"/>
      <c r="B42" s="142"/>
    </row>
    <row r="43" spans="1:2" x14ac:dyDescent="0.25">
      <c r="A43" s="141"/>
      <c r="B43" s="142"/>
    </row>
    <row r="44" spans="1:2" x14ac:dyDescent="0.25">
      <c r="A44" s="141"/>
      <c r="B44" s="142"/>
    </row>
    <row r="45" spans="1:2" x14ac:dyDescent="0.25">
      <c r="A45" s="141"/>
      <c r="B45" s="142"/>
    </row>
    <row r="46" spans="1:2" x14ac:dyDescent="0.25">
      <c r="A46" s="141"/>
      <c r="B46" s="142"/>
    </row>
    <row r="47" spans="1:2" x14ac:dyDescent="0.25">
      <c r="A47" s="141"/>
      <c r="B47" s="142"/>
    </row>
    <row r="48" spans="1:2" x14ac:dyDescent="0.25">
      <c r="A48" s="141"/>
      <c r="B48" s="142"/>
    </row>
    <row r="49" spans="1:2" x14ac:dyDescent="0.25">
      <c r="A49" s="141"/>
      <c r="B49" s="142"/>
    </row>
    <row r="50" spans="1:2" x14ac:dyDescent="0.25">
      <c r="A50" s="141"/>
      <c r="B50" s="142"/>
    </row>
    <row r="51" spans="1:2" x14ac:dyDescent="0.25">
      <c r="A51" s="141"/>
      <c r="B51" s="142"/>
    </row>
    <row r="52" spans="1:2" x14ac:dyDescent="0.25">
      <c r="A52" s="141"/>
      <c r="B52" s="142"/>
    </row>
    <row r="53" spans="1:2" s="111" customFormat="1" x14ac:dyDescent="0.25">
      <c r="A53" s="141"/>
      <c r="B53" s="142"/>
    </row>
    <row r="54" spans="1:2" x14ac:dyDescent="0.25">
      <c r="A54" s="141"/>
      <c r="B54" s="142"/>
    </row>
    <row r="55" spans="1:2" x14ac:dyDescent="0.25">
      <c r="A55" s="141"/>
      <c r="B55" s="142"/>
    </row>
    <row r="56" spans="1:2" x14ac:dyDescent="0.25">
      <c r="A56" s="141"/>
      <c r="B56" s="142"/>
    </row>
    <row r="57" spans="1:2" x14ac:dyDescent="0.25">
      <c r="A57" s="141"/>
      <c r="B57" s="142"/>
    </row>
    <row r="58" spans="1:2" x14ac:dyDescent="0.25">
      <c r="A58" s="141"/>
      <c r="B58" s="142"/>
    </row>
    <row r="59" spans="1:2" x14ac:dyDescent="0.25">
      <c r="A59" s="141"/>
      <c r="B59" s="142"/>
    </row>
    <row r="60" spans="1:2" x14ac:dyDescent="0.25">
      <c r="A60" s="141"/>
      <c r="B60" s="142"/>
    </row>
    <row r="61" spans="1:2" x14ac:dyDescent="0.25">
      <c r="A61" s="141"/>
      <c r="B61" s="142"/>
    </row>
    <row r="62" spans="1:2" x14ac:dyDescent="0.25">
      <c r="A62" s="141"/>
      <c r="B62" s="142"/>
    </row>
    <row r="63" spans="1:2" x14ac:dyDescent="0.25">
      <c r="A63" s="141"/>
      <c r="B63" s="142"/>
    </row>
    <row r="64" spans="1:2" x14ac:dyDescent="0.25">
      <c r="A64" s="141"/>
      <c r="B64" s="142"/>
    </row>
    <row r="65" spans="1:2" s="111" customFormat="1" x14ac:dyDescent="0.25">
      <c r="A65" s="141"/>
      <c r="B65" s="142"/>
    </row>
    <row r="66" spans="1:2" x14ac:dyDescent="0.25">
      <c r="A66" s="141"/>
      <c r="B66" s="142"/>
    </row>
    <row r="67" spans="1:2" s="111" customFormat="1" x14ac:dyDescent="0.25">
      <c r="A67" s="141"/>
      <c r="B67" s="142"/>
    </row>
    <row r="68" spans="1:2" x14ac:dyDescent="0.25">
      <c r="A68" s="141"/>
      <c r="B68" s="142"/>
    </row>
    <row r="69" spans="1:2" x14ac:dyDescent="0.25">
      <c r="A69" s="141"/>
      <c r="B69" s="142"/>
    </row>
    <row r="70" spans="1:2" x14ac:dyDescent="0.25">
      <c r="A70" s="141"/>
      <c r="B70" s="142"/>
    </row>
    <row r="71" spans="1:2" x14ac:dyDescent="0.25">
      <c r="A71" s="141"/>
      <c r="B71" s="142"/>
    </row>
    <row r="72" spans="1:2" x14ac:dyDescent="0.25">
      <c r="A72" s="141"/>
      <c r="B72" s="142"/>
    </row>
    <row r="73" spans="1:2" x14ac:dyDescent="0.25">
      <c r="A73" s="141"/>
      <c r="B73" s="142"/>
    </row>
    <row r="74" spans="1:2" x14ac:dyDescent="0.25">
      <c r="A74" s="141"/>
      <c r="B74" s="142"/>
    </row>
    <row r="75" spans="1:2" x14ac:dyDescent="0.25">
      <c r="A75" s="141"/>
      <c r="B75" s="142"/>
    </row>
    <row r="76" spans="1:2" x14ac:dyDescent="0.25">
      <c r="A76" s="141"/>
      <c r="B76" s="142"/>
    </row>
    <row r="77" spans="1:2" x14ac:dyDescent="0.25">
      <c r="A77" s="141"/>
      <c r="B77" s="142"/>
    </row>
    <row r="78" spans="1:2" x14ac:dyDescent="0.25">
      <c r="A78" s="141"/>
      <c r="B78" s="142"/>
    </row>
    <row r="79" spans="1:2" s="111" customFormat="1" x14ac:dyDescent="0.25">
      <c r="A79" s="141"/>
      <c r="B79" s="142"/>
    </row>
    <row r="80" spans="1:2" s="111" customFormat="1" x14ac:dyDescent="0.25">
      <c r="A80" s="141"/>
      <c r="B80" s="142"/>
    </row>
    <row r="81" spans="1:2" x14ac:dyDescent="0.25">
      <c r="A81" s="141"/>
      <c r="B81" s="142"/>
    </row>
    <row r="82" spans="1:2" x14ac:dyDescent="0.25">
      <c r="A82" s="141"/>
      <c r="B82" s="142"/>
    </row>
    <row r="83" spans="1:2" x14ac:dyDescent="0.25">
      <c r="A83" s="141"/>
      <c r="B83" s="142"/>
    </row>
    <row r="84" spans="1:2" x14ac:dyDescent="0.25">
      <c r="A84" s="141"/>
      <c r="B84" s="142"/>
    </row>
    <row r="85" spans="1:2" x14ac:dyDescent="0.25">
      <c r="A85" s="141"/>
      <c r="B85" s="142"/>
    </row>
    <row r="86" spans="1:2" x14ac:dyDescent="0.25">
      <c r="A86" s="141"/>
      <c r="B86" s="142"/>
    </row>
  </sheetData>
  <sortState xmlns:xlrd2="http://schemas.microsoft.com/office/spreadsheetml/2017/richdata2" ref="A3:B4">
    <sortCondition ref="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7"/>
  <sheetViews>
    <sheetView showGridLines="0" tabSelected="1" zoomScaleNormal="100" workbookViewId="0">
      <selection activeCell="M13" sqref="M13:R13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570312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2.140625" style="61" customWidth="1"/>
    <col min="20" max="16384" width="0" style="61" hidden="1"/>
  </cols>
  <sheetData>
    <row r="1" spans="1:18" ht="15" customHeight="1" x14ac:dyDescent="0.25">
      <c r="E1" s="112"/>
      <c r="F1" s="112"/>
      <c r="G1" s="112"/>
      <c r="H1" s="112"/>
      <c r="I1" s="112"/>
      <c r="J1" s="112"/>
      <c r="K1" s="112"/>
      <c r="L1" s="112"/>
      <c r="M1" s="113"/>
      <c r="N1" s="113"/>
      <c r="O1" s="113"/>
      <c r="P1" s="113"/>
      <c r="Q1" s="113"/>
      <c r="R1" s="113"/>
    </row>
    <row r="2" spans="1:18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172</v>
      </c>
      <c r="P3" s="249"/>
      <c r="Q3" s="249"/>
      <c r="R3" s="250"/>
    </row>
    <row r="4" spans="1:18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ht="21" x14ac:dyDescent="0.35">
      <c r="A8" s="252" t="s">
        <v>97</v>
      </c>
      <c r="B8" s="253"/>
      <c r="C8" s="253"/>
      <c r="D8" s="253"/>
      <c r="E8" s="189">
        <f>'Missouri Cover'!$BP$2</f>
        <v>2026</v>
      </c>
      <c r="F8" s="254" t="s">
        <v>173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6"/>
    </row>
    <row r="9" spans="1:18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ht="30" customHeight="1" x14ac:dyDescent="0.25">
      <c r="A10" s="257" t="str">
        <f>IF('Missouri Cover'!$H$38="","",'Missouri Cover'!$H$38)</f>
        <v/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9"/>
      <c r="M10" s="260" t="str">
        <f>'Missouri Cover'!$AM$38</f>
        <v/>
      </c>
      <c r="N10" s="261"/>
      <c r="O10" s="261"/>
      <c r="P10" s="261"/>
      <c r="Q10" s="261"/>
      <c r="R10" s="262"/>
    </row>
    <row r="11" spans="1:18" ht="18" customHeight="1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5"/>
    </row>
    <row r="12" spans="1:18" ht="18.75" x14ac:dyDescent="0.25">
      <c r="A12" s="266" t="s">
        <v>174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8"/>
    </row>
    <row r="13" spans="1:18" ht="18" customHeight="1" x14ac:dyDescent="0.25">
      <c r="A13" s="114"/>
      <c r="B13" s="269" t="s">
        <v>175</v>
      </c>
      <c r="C13" s="270"/>
      <c r="D13" s="270"/>
      <c r="E13" s="270"/>
      <c r="F13" s="270"/>
      <c r="G13" s="270"/>
      <c r="H13" s="270"/>
      <c r="I13" s="270"/>
      <c r="J13" s="271"/>
      <c r="K13" s="272"/>
      <c r="L13" s="273"/>
      <c r="M13" s="269" t="s">
        <v>176</v>
      </c>
      <c r="N13" s="270"/>
      <c r="O13" s="270"/>
      <c r="P13" s="270"/>
      <c r="Q13" s="270"/>
      <c r="R13" s="271"/>
    </row>
    <row r="14" spans="1:18" ht="18" customHeight="1" x14ac:dyDescent="0.25">
      <c r="A14" s="115"/>
      <c r="B14" s="269" t="s">
        <v>177</v>
      </c>
      <c r="C14" s="270"/>
      <c r="D14" s="270"/>
      <c r="E14" s="270"/>
      <c r="F14" s="270"/>
      <c r="G14" s="270"/>
      <c r="H14" s="270"/>
      <c r="I14" s="270"/>
      <c r="J14" s="271"/>
      <c r="K14" s="274"/>
      <c r="L14" s="275"/>
      <c r="M14" s="269" t="s">
        <v>178</v>
      </c>
      <c r="N14" s="270"/>
      <c r="O14" s="270"/>
      <c r="P14" s="270"/>
      <c r="Q14" s="270"/>
      <c r="R14" s="271"/>
    </row>
    <row r="15" spans="1:18" ht="18" customHeight="1" x14ac:dyDescent="0.25">
      <c r="A15" s="115"/>
      <c r="B15" s="269" t="s">
        <v>179</v>
      </c>
      <c r="C15" s="270"/>
      <c r="D15" s="270"/>
      <c r="E15" s="270"/>
      <c r="F15" s="270"/>
      <c r="G15" s="270"/>
      <c r="H15" s="270"/>
      <c r="I15" s="270"/>
      <c r="J15" s="271"/>
      <c r="K15" s="274"/>
      <c r="L15" s="275"/>
      <c r="M15" s="269" t="s">
        <v>180</v>
      </c>
      <c r="N15" s="270"/>
      <c r="O15" s="270"/>
      <c r="P15" s="270"/>
      <c r="Q15" s="270"/>
      <c r="R15" s="271"/>
    </row>
    <row r="16" spans="1:18" ht="18" customHeight="1" x14ac:dyDescent="0.25">
      <c r="A16" s="115"/>
      <c r="B16" s="276" t="s">
        <v>181</v>
      </c>
      <c r="C16" s="277"/>
      <c r="D16" s="277"/>
      <c r="E16" s="277"/>
      <c r="F16" s="277"/>
      <c r="G16" s="277"/>
      <c r="H16" s="277"/>
      <c r="I16" s="277"/>
      <c r="J16" s="278"/>
      <c r="K16" s="274"/>
      <c r="L16" s="275"/>
      <c r="M16" s="276" t="s">
        <v>182</v>
      </c>
      <c r="N16" s="277"/>
      <c r="O16" s="277"/>
      <c r="P16" s="277"/>
      <c r="Q16" s="277"/>
      <c r="R16" s="278"/>
    </row>
    <row r="17" spans="1:18" x14ac:dyDescent="0.25">
      <c r="A17" s="279"/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1"/>
      <c r="N17" s="281"/>
      <c r="O17" s="281"/>
      <c r="P17" s="281"/>
      <c r="Q17" s="280"/>
      <c r="R17" s="282"/>
    </row>
    <row r="18" spans="1:18" ht="30" customHeight="1" x14ac:dyDescent="0.25">
      <c r="A18" s="283" t="s">
        <v>183</v>
      </c>
      <c r="B18" s="284"/>
      <c r="C18" s="284"/>
      <c r="D18" s="284"/>
      <c r="E18" s="284"/>
      <c r="F18" s="284"/>
      <c r="G18" s="284"/>
      <c r="H18" s="284"/>
      <c r="I18" s="284"/>
      <c r="J18" s="285"/>
      <c r="K18" s="286"/>
      <c r="L18" s="287"/>
      <c r="M18" s="287"/>
      <c r="N18" s="287"/>
      <c r="O18" s="287"/>
      <c r="P18" s="287"/>
      <c r="Q18" s="287"/>
      <c r="R18" s="288"/>
    </row>
    <row r="19" spans="1:18" x14ac:dyDescent="0.25">
      <c r="A19" s="295"/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80"/>
      <c r="N19" s="280"/>
      <c r="O19" s="280"/>
      <c r="P19" s="280"/>
      <c r="Q19" s="261"/>
      <c r="R19" s="262"/>
    </row>
    <row r="20" spans="1:18" ht="18.75" x14ac:dyDescent="0.25">
      <c r="A20" s="296" t="s">
        <v>184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8"/>
    </row>
    <row r="21" spans="1:18" ht="15" customHeight="1" x14ac:dyDescent="0.25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1"/>
    </row>
    <row r="22" spans="1:18" x14ac:dyDescent="0.25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4"/>
    </row>
    <row r="23" spans="1:18" ht="15" customHeight="1" x14ac:dyDescent="0.25">
      <c r="A23" s="305" t="s">
        <v>185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7"/>
    </row>
    <row r="24" spans="1:18" ht="27" customHeight="1" x14ac:dyDescent="0.25">
      <c r="A24" s="308"/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10"/>
    </row>
    <row r="25" spans="1:18" ht="15" customHeight="1" x14ac:dyDescent="0.25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1"/>
    </row>
    <row r="26" spans="1:18" x14ac:dyDescent="0.25">
      <c r="A26" s="311"/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3"/>
    </row>
    <row r="27" spans="1:18" ht="18.75" x14ac:dyDescent="0.25">
      <c r="A27" s="314" t="s">
        <v>186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6"/>
    </row>
    <row r="28" spans="1:18" x14ac:dyDescent="0.25">
      <c r="A28" s="317" t="s">
        <v>187</v>
      </c>
      <c r="B28" s="318"/>
      <c r="C28" s="318"/>
      <c r="D28" s="318"/>
      <c r="E28" s="318"/>
      <c r="F28" s="318"/>
      <c r="G28" s="318"/>
      <c r="H28" s="318"/>
      <c r="I28" s="319"/>
      <c r="J28" s="320"/>
      <c r="K28" s="317" t="s">
        <v>188</v>
      </c>
      <c r="L28" s="318"/>
      <c r="M28" s="318"/>
      <c r="N28" s="318"/>
      <c r="O28" s="318"/>
      <c r="P28" s="318"/>
      <c r="Q28" s="318"/>
      <c r="R28" s="321"/>
    </row>
    <row r="29" spans="1:18" ht="30" customHeight="1" x14ac:dyDescent="0.25">
      <c r="A29" s="322"/>
      <c r="B29" s="323"/>
      <c r="C29" s="323"/>
      <c r="D29" s="323"/>
      <c r="E29" s="323"/>
      <c r="F29" s="323"/>
      <c r="G29" s="323"/>
      <c r="H29" s="323"/>
      <c r="I29" s="323"/>
      <c r="J29" s="324"/>
      <c r="K29" s="325"/>
      <c r="L29" s="326"/>
      <c r="M29" s="326"/>
      <c r="N29" s="326"/>
      <c r="O29" s="326"/>
      <c r="P29" s="326"/>
      <c r="Q29" s="326"/>
      <c r="R29" s="327"/>
    </row>
    <row r="30" spans="1:18" x14ac:dyDescent="0.25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30"/>
    </row>
    <row r="31" spans="1:18" ht="30" customHeight="1" x14ac:dyDescent="0.25">
      <c r="A31" s="289" t="s">
        <v>189</v>
      </c>
      <c r="B31" s="290"/>
      <c r="C31" s="290"/>
      <c r="D31" s="290"/>
      <c r="E31" s="290"/>
      <c r="F31" s="290"/>
      <c r="G31" s="290"/>
      <c r="H31" s="290"/>
      <c r="I31" s="290"/>
      <c r="J31" s="291"/>
      <c r="K31" s="292"/>
      <c r="L31" s="293"/>
      <c r="M31" s="293"/>
      <c r="N31" s="293"/>
      <c r="O31" s="293"/>
      <c r="P31" s="293"/>
      <c r="Q31" s="294"/>
      <c r="R31" s="116" t="s">
        <v>190</v>
      </c>
    </row>
    <row r="32" spans="1:18" ht="22.5" customHeight="1" x14ac:dyDescent="0.25">
      <c r="A32" s="289" t="s">
        <v>191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1"/>
    </row>
    <row r="33" spans="1:18" ht="30" customHeight="1" x14ac:dyDescent="0.25">
      <c r="A33" s="331" t="s">
        <v>192</v>
      </c>
      <c r="B33" s="332"/>
      <c r="C33" s="333"/>
      <c r="D33" s="334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6"/>
      <c r="P33" s="337" t="s">
        <v>193</v>
      </c>
      <c r="Q33" s="338"/>
      <c r="R33" s="117">
        <f>E8</f>
        <v>2026</v>
      </c>
    </row>
    <row r="34" spans="1:18" ht="30" customHeight="1" x14ac:dyDescent="0.25">
      <c r="A34" s="331" t="s">
        <v>194</v>
      </c>
      <c r="B34" s="339"/>
      <c r="C34" s="339"/>
      <c r="D34" s="340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2"/>
      <c r="Q34" s="342"/>
      <c r="R34" s="343"/>
    </row>
    <row r="35" spans="1:18" x14ac:dyDescent="0.25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6"/>
    </row>
    <row r="36" spans="1:18" ht="18.75" x14ac:dyDescent="0.25">
      <c r="A36" s="266" t="s">
        <v>195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8"/>
    </row>
    <row r="37" spans="1:18" x14ac:dyDescent="0.25">
      <c r="A37" s="347" t="s">
        <v>196</v>
      </c>
      <c r="B37" s="348"/>
      <c r="C37" s="349"/>
      <c r="D37" s="353"/>
      <c r="E37" s="354"/>
      <c r="F37" s="355"/>
      <c r="G37" s="355"/>
      <c r="H37" s="355"/>
      <c r="I37" s="355"/>
      <c r="J37" s="355"/>
      <c r="K37" s="355"/>
      <c r="L37" s="356"/>
      <c r="M37" s="361" t="s">
        <v>197</v>
      </c>
      <c r="N37" s="362"/>
      <c r="O37" s="362"/>
      <c r="P37" s="365"/>
      <c r="Q37" s="366"/>
      <c r="R37" s="367"/>
    </row>
    <row r="38" spans="1:18" ht="18.75" customHeight="1" x14ac:dyDescent="0.25">
      <c r="A38" s="350"/>
      <c r="B38" s="351"/>
      <c r="C38" s="352"/>
      <c r="D38" s="357"/>
      <c r="E38" s="358"/>
      <c r="F38" s="359"/>
      <c r="G38" s="359"/>
      <c r="H38" s="359"/>
      <c r="I38" s="359"/>
      <c r="J38" s="359"/>
      <c r="K38" s="359"/>
      <c r="L38" s="360"/>
      <c r="M38" s="363"/>
      <c r="N38" s="364"/>
      <c r="O38" s="364"/>
      <c r="P38" s="368"/>
      <c r="Q38" s="369"/>
      <c r="R38" s="370"/>
    </row>
    <row r="39" spans="1:18" ht="18.75" customHeight="1" x14ac:dyDescent="0.25">
      <c r="A39" s="375" t="s">
        <v>198</v>
      </c>
      <c r="B39" s="376"/>
      <c r="C39" s="376"/>
      <c r="D39" s="376"/>
      <c r="E39" s="376"/>
      <c r="F39" s="376"/>
      <c r="G39" s="376"/>
      <c r="H39" s="376"/>
      <c r="I39" s="376"/>
      <c r="J39" s="376"/>
      <c r="K39" s="376"/>
      <c r="L39" s="377"/>
      <c r="M39" s="378" t="s">
        <v>199</v>
      </c>
      <c r="N39" s="222"/>
      <c r="O39" s="222"/>
      <c r="P39" s="222"/>
      <c r="Q39" s="222"/>
      <c r="R39" s="223"/>
    </row>
    <row r="40" spans="1:18" ht="30" customHeight="1" x14ac:dyDescent="0.25">
      <c r="A40" s="379"/>
      <c r="B40" s="380"/>
      <c r="C40" s="381"/>
      <c r="D40" s="382" t="s">
        <v>200</v>
      </c>
      <c r="E40" s="383"/>
      <c r="F40" s="384"/>
      <c r="G40" s="385"/>
      <c r="H40" s="385"/>
      <c r="I40" s="386"/>
      <c r="J40" s="387" t="s">
        <v>201</v>
      </c>
      <c r="K40" s="388"/>
      <c r="L40" s="389"/>
      <c r="M40" s="390"/>
      <c r="N40" s="391"/>
      <c r="O40" s="391"/>
      <c r="P40" s="391"/>
      <c r="Q40" s="391"/>
      <c r="R40" s="392"/>
    </row>
    <row r="41" spans="1:18" ht="30" customHeight="1" x14ac:dyDescent="0.25">
      <c r="A41" s="399" t="s">
        <v>202</v>
      </c>
      <c r="B41" s="400"/>
      <c r="C41" s="400"/>
      <c r="D41" s="400"/>
      <c r="E41" s="401"/>
      <c r="F41" s="402"/>
      <c r="G41" s="385"/>
      <c r="H41" s="385"/>
      <c r="I41" s="385"/>
      <c r="J41" s="385"/>
      <c r="K41" s="385"/>
      <c r="L41" s="386"/>
      <c r="M41" s="393"/>
      <c r="N41" s="394"/>
      <c r="O41" s="394"/>
      <c r="P41" s="394"/>
      <c r="Q41" s="394"/>
      <c r="R41" s="395"/>
    </row>
    <row r="42" spans="1:18" ht="30" customHeight="1" x14ac:dyDescent="0.25">
      <c r="A42" s="399" t="s">
        <v>203</v>
      </c>
      <c r="B42" s="400"/>
      <c r="C42" s="400"/>
      <c r="D42" s="400"/>
      <c r="E42" s="401"/>
      <c r="F42" s="403"/>
      <c r="G42" s="404"/>
      <c r="H42" s="404"/>
      <c r="I42" s="404"/>
      <c r="J42" s="404"/>
      <c r="K42" s="404"/>
      <c r="L42" s="405"/>
      <c r="M42" s="393"/>
      <c r="N42" s="394"/>
      <c r="O42" s="394"/>
      <c r="P42" s="394"/>
      <c r="Q42" s="394"/>
      <c r="R42" s="395"/>
    </row>
    <row r="43" spans="1:18" ht="30" customHeight="1" x14ac:dyDescent="0.25">
      <c r="A43" s="399" t="s">
        <v>204</v>
      </c>
      <c r="B43" s="400"/>
      <c r="C43" s="400"/>
      <c r="D43" s="400"/>
      <c r="E43" s="401"/>
      <c r="F43" s="406"/>
      <c r="G43" s="407"/>
      <c r="H43" s="407"/>
      <c r="I43" s="407"/>
      <c r="J43" s="407"/>
      <c r="K43" s="407"/>
      <c r="L43" s="408"/>
      <c r="M43" s="396"/>
      <c r="N43" s="397"/>
      <c r="O43" s="397"/>
      <c r="P43" s="397"/>
      <c r="Q43" s="397"/>
      <c r="R43" s="398"/>
    </row>
    <row r="44" spans="1:18" ht="15" customHeight="1" x14ac:dyDescent="0.25">
      <c r="A44" s="344"/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6"/>
    </row>
    <row r="45" spans="1:18" ht="14.45" customHeight="1" x14ac:dyDescent="0.25">
      <c r="A45" s="371">
        <v>45292</v>
      </c>
      <c r="B45" s="37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96" t="s">
        <v>205</v>
      </c>
    </row>
    <row r="46" spans="1:18" ht="6.6" customHeight="1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1:18" hidden="1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</sheetData>
  <mergeCells count="67"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  <mergeCell ref="A35:R35"/>
    <mergeCell ref="A36:R36"/>
    <mergeCell ref="A37:C38"/>
    <mergeCell ref="D37:L38"/>
    <mergeCell ref="M37:O38"/>
    <mergeCell ref="P37:R38"/>
    <mergeCell ref="A32:R32"/>
    <mergeCell ref="A33:C33"/>
    <mergeCell ref="D33:O33"/>
    <mergeCell ref="P33:Q33"/>
    <mergeCell ref="A34:C34"/>
    <mergeCell ref="D34:R34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B16:J16"/>
    <mergeCell ref="K16:L16"/>
    <mergeCell ref="M16:R16"/>
    <mergeCell ref="A17:R17"/>
    <mergeCell ref="A18:J18"/>
    <mergeCell ref="K18:R18"/>
    <mergeCell ref="B14:J14"/>
    <mergeCell ref="K14:L14"/>
    <mergeCell ref="M14:R14"/>
    <mergeCell ref="B15:J15"/>
    <mergeCell ref="K15:L15"/>
    <mergeCell ref="M15:R15"/>
    <mergeCell ref="A10:L10"/>
    <mergeCell ref="M10:R10"/>
    <mergeCell ref="A11:R11"/>
    <mergeCell ref="A12:R12"/>
    <mergeCell ref="B13:J13"/>
    <mergeCell ref="K13:L13"/>
    <mergeCell ref="M13:R13"/>
    <mergeCell ref="A9:L9"/>
    <mergeCell ref="M9:R9"/>
    <mergeCell ref="E2:N7"/>
    <mergeCell ref="O3:R5"/>
    <mergeCell ref="O6:R7"/>
    <mergeCell ref="A8:D8"/>
    <mergeCell ref="F8:R8"/>
  </mergeCells>
  <printOptions horizontalCentered="1"/>
  <pageMargins left="0.4" right="0.4" top="0.4" bottom="0.4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63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10.140625" bestFit="1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1" customFormat="1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100</v>
      </c>
      <c r="P3" s="249"/>
      <c r="Q3" s="249"/>
      <c r="R3" s="250"/>
    </row>
    <row r="4" spans="1:18" s="61" customFormat="1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s="61" customFormat="1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s="61" customFormat="1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s="61" customFormat="1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s="61" customFormat="1" ht="23.25" x14ac:dyDescent="0.35">
      <c r="A8" s="252" t="s">
        <v>97</v>
      </c>
      <c r="B8" s="253"/>
      <c r="C8" s="253"/>
      <c r="D8" s="253"/>
      <c r="E8" s="189">
        <f>'Missouri Cover'!$BP$2</f>
        <v>2026</v>
      </c>
      <c r="F8" s="410" t="s">
        <v>2</v>
      </c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2"/>
    </row>
    <row r="9" spans="1:18" s="61" customFormat="1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s="61" customFormat="1" ht="30" customHeight="1" x14ac:dyDescent="0.25">
      <c r="A10" s="413" t="str">
        <f>IF('Missouri Cover'!$H$38="","",'Missouri Cover'!$H$38)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  <c r="M10" s="260" t="str">
        <f>'Missouri Cover'!$AM$38</f>
        <v/>
      </c>
      <c r="N10" s="261"/>
      <c r="O10" s="261"/>
      <c r="P10" s="261"/>
      <c r="Q10" s="261"/>
      <c r="R10" s="262"/>
    </row>
    <row r="11" spans="1:18" s="61" customFormat="1" ht="18" customHeight="1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5"/>
    </row>
    <row r="12" spans="1:18" ht="69" customHeight="1" x14ac:dyDescent="0.25">
      <c r="A12" s="192" t="s">
        <v>31</v>
      </c>
      <c r="B12" s="424" t="s">
        <v>4</v>
      </c>
      <c r="C12" s="425"/>
      <c r="D12" s="425"/>
      <c r="E12" s="426"/>
      <c r="F12" s="416" t="s">
        <v>5</v>
      </c>
      <c r="G12" s="419"/>
      <c r="H12" s="419"/>
      <c r="I12" s="419"/>
      <c r="J12" s="419"/>
      <c r="K12" s="419"/>
      <c r="L12" s="420"/>
      <c r="M12" s="416" t="s">
        <v>206</v>
      </c>
      <c r="N12" s="417"/>
      <c r="O12" s="417"/>
      <c r="P12" s="418"/>
      <c r="Q12" s="422" t="s">
        <v>170</v>
      </c>
      <c r="R12" s="423"/>
    </row>
    <row r="13" spans="1:18" ht="30" customHeight="1" x14ac:dyDescent="0.25">
      <c r="A13" s="75" t="s">
        <v>94</v>
      </c>
      <c r="B13" s="409"/>
      <c r="C13" s="409"/>
      <c r="D13" s="409"/>
      <c r="E13" s="409"/>
      <c r="F13" s="421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</row>
    <row r="14" spans="1:18" ht="30" customHeight="1" x14ac:dyDescent="0.25">
      <c r="A14" s="75" t="s">
        <v>93</v>
      </c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</row>
    <row r="15" spans="1:18" ht="30" customHeight="1" x14ac:dyDescent="0.25">
      <c r="A15" s="75" t="s">
        <v>92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</row>
    <row r="16" spans="1:18" ht="30" customHeight="1" x14ac:dyDescent="0.25">
      <c r="A16" s="75" t="s">
        <v>91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</row>
    <row r="17" spans="1:18" ht="30" customHeight="1" x14ac:dyDescent="0.25">
      <c r="A17" s="75" t="s">
        <v>90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</row>
    <row r="18" spans="1:18" ht="30" customHeight="1" x14ac:dyDescent="0.25">
      <c r="A18" s="75" t="s">
        <v>89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</row>
    <row r="19" spans="1:18" ht="30" customHeight="1" x14ac:dyDescent="0.25">
      <c r="A19" s="75" t="s">
        <v>88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</row>
    <row r="20" spans="1:18" ht="30" customHeight="1" x14ac:dyDescent="0.25">
      <c r="A20" s="75" t="s">
        <v>87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</row>
    <row r="21" spans="1:18" ht="30" customHeight="1" x14ac:dyDescent="0.25">
      <c r="A21" s="75" t="s">
        <v>86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</row>
    <row r="22" spans="1:18" ht="30" customHeight="1" x14ac:dyDescent="0.25">
      <c r="A22" s="75" t="s">
        <v>85</v>
      </c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</row>
    <row r="23" spans="1:18" ht="30" customHeight="1" x14ac:dyDescent="0.25">
      <c r="A23" s="75" t="s">
        <v>84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</row>
    <row r="24" spans="1:18" ht="30" customHeight="1" x14ac:dyDescent="0.25">
      <c r="A24" s="75" t="s">
        <v>83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</row>
    <row r="25" spans="1:18" ht="30" customHeight="1" x14ac:dyDescent="0.25">
      <c r="A25" s="75" t="s">
        <v>82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</row>
    <row r="26" spans="1:18" ht="30" customHeight="1" x14ac:dyDescent="0.25">
      <c r="A26" s="75" t="s">
        <v>81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</row>
    <row r="27" spans="1:18" ht="30" customHeight="1" x14ac:dyDescent="0.25">
      <c r="A27" s="75" t="s">
        <v>80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</row>
    <row r="28" spans="1:18" ht="30" customHeight="1" x14ac:dyDescent="0.25">
      <c r="A28" s="75" t="s">
        <v>79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</row>
    <row r="29" spans="1:18" ht="30" customHeight="1" x14ac:dyDescent="0.25">
      <c r="A29" s="75" t="s">
        <v>78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</row>
    <row r="30" spans="1:18" ht="30" customHeight="1" x14ac:dyDescent="0.25">
      <c r="A30" s="75" t="s">
        <v>77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</row>
    <row r="31" spans="1:18" ht="30" customHeight="1" x14ac:dyDescent="0.25">
      <c r="A31" s="75" t="s">
        <v>76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</row>
    <row r="32" spans="1:18" ht="30" customHeight="1" x14ac:dyDescent="0.25">
      <c r="A32" s="75" t="s">
        <v>75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</row>
    <row r="33" spans="1:18" ht="30" customHeight="1" x14ac:dyDescent="0.25">
      <c r="A33" s="75" t="s">
        <v>74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</row>
    <row r="34" spans="1:18" ht="30" customHeight="1" x14ac:dyDescent="0.25">
      <c r="A34" s="75" t="s">
        <v>73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</row>
    <row r="35" spans="1:18" ht="30" customHeight="1" x14ac:dyDescent="0.25">
      <c r="A35" s="75" t="s">
        <v>72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</row>
    <row r="36" spans="1:18" ht="30" customHeight="1" x14ac:dyDescent="0.25">
      <c r="A36" s="75" t="s">
        <v>71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</row>
    <row r="37" spans="1:18" ht="30" customHeight="1" x14ac:dyDescent="0.25">
      <c r="A37" s="75" t="s">
        <v>70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</row>
    <row r="38" spans="1:18" ht="10.9" customHeight="1" x14ac:dyDescent="0.25">
      <c r="A38" s="432"/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4"/>
    </row>
    <row r="39" spans="1:18" s="61" customFormat="1" ht="14.45" customHeight="1" x14ac:dyDescent="0.25">
      <c r="A39" s="371">
        <v>45292</v>
      </c>
      <c r="B39" s="37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96" t="s">
        <v>99</v>
      </c>
    </row>
    <row r="40" spans="1:18" ht="5.45" customHeight="1" x14ac:dyDescent="0.25">
      <c r="A40" s="430"/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</row>
    <row r="41" spans="1:18" ht="15" hidden="1" customHeight="1" x14ac:dyDescent="0.25">
      <c r="A41" s="427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7"/>
    </row>
    <row r="42" spans="1:18" ht="21" hidden="1" customHeight="1" x14ac:dyDescent="0.25">
      <c r="A42" s="429"/>
      <c r="B42" s="429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</row>
    <row r="43" spans="1:18" ht="21" hidden="1" customHeight="1" x14ac:dyDescent="0.25">
      <c r="A43" s="429"/>
      <c r="B43" s="429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</row>
    <row r="44" spans="1:18" ht="21" hidden="1" customHeight="1" x14ac:dyDescent="0.25">
      <c r="A44" s="429"/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29"/>
    </row>
    <row r="45" spans="1:18" ht="21" hidden="1" customHeight="1" x14ac:dyDescent="0.25">
      <c r="A45" s="429"/>
      <c r="B45" s="429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</row>
    <row r="46" spans="1:18" ht="21" hidden="1" customHeight="1" x14ac:dyDescent="0.25"/>
    <row r="47" spans="1:18" ht="21" hidden="1" customHeight="1" x14ac:dyDescent="0.25"/>
    <row r="48" spans="1:18" ht="21" hidden="1" customHeight="1" x14ac:dyDescent="0.25"/>
    <row r="49" ht="15" hidden="1" customHeight="1" x14ac:dyDescent="0.25"/>
    <row r="59" ht="20.25" hidden="1" customHeight="1" x14ac:dyDescent="0.25"/>
    <row r="60" ht="20.25" hidden="1" customHeight="1" x14ac:dyDescent="0.25"/>
    <row r="61" ht="25.5" hidden="1" customHeight="1" x14ac:dyDescent="0.25"/>
    <row r="62" ht="25.5" hidden="1" customHeight="1" x14ac:dyDescent="0.25"/>
    <row r="63" x14ac:dyDescent="0.25"/>
  </sheetData>
  <mergeCells count="120">
    <mergeCell ref="A41:Q45"/>
    <mergeCell ref="A40:R40"/>
    <mergeCell ref="R41:R45"/>
    <mergeCell ref="Q24:R24"/>
    <mergeCell ref="Q25:R25"/>
    <mergeCell ref="Q26:R26"/>
    <mergeCell ref="Q27:R27"/>
    <mergeCell ref="Q28:R28"/>
    <mergeCell ref="Q30:R30"/>
    <mergeCell ref="Q31:R31"/>
    <mergeCell ref="Q32:R32"/>
    <mergeCell ref="Q33:R33"/>
    <mergeCell ref="F24:L24"/>
    <mergeCell ref="M24:P24"/>
    <mergeCell ref="F33:L33"/>
    <mergeCell ref="F35:L35"/>
    <mergeCell ref="F36:L36"/>
    <mergeCell ref="F37:L37"/>
    <mergeCell ref="F30:L30"/>
    <mergeCell ref="M30:P30"/>
    <mergeCell ref="A39:B39"/>
    <mergeCell ref="C39:Q39"/>
    <mergeCell ref="A38:R38"/>
    <mergeCell ref="B37:E37"/>
    <mergeCell ref="Q21:R21"/>
    <mergeCell ref="Q23:R23"/>
    <mergeCell ref="B15:E15"/>
    <mergeCell ref="B16:E16"/>
    <mergeCell ref="B17:E17"/>
    <mergeCell ref="B18:E18"/>
    <mergeCell ref="B19:E19"/>
    <mergeCell ref="B20:E20"/>
    <mergeCell ref="M33:P33"/>
    <mergeCell ref="B25:E25"/>
    <mergeCell ref="B26:E26"/>
    <mergeCell ref="B27:E27"/>
    <mergeCell ref="Q17:R17"/>
    <mergeCell ref="Q18:R18"/>
    <mergeCell ref="Q19:R19"/>
    <mergeCell ref="Q20:R20"/>
    <mergeCell ref="Q22:R22"/>
    <mergeCell ref="Q29:R29"/>
    <mergeCell ref="F23:L23"/>
    <mergeCell ref="M23:P23"/>
    <mergeCell ref="F17:L17"/>
    <mergeCell ref="F20:L20"/>
    <mergeCell ref="F19:L19"/>
    <mergeCell ref="M19:P19"/>
    <mergeCell ref="B14:E14"/>
    <mergeCell ref="M12:P12"/>
    <mergeCell ref="F12:L12"/>
    <mergeCell ref="M13:P13"/>
    <mergeCell ref="F14:L14"/>
    <mergeCell ref="M14:P14"/>
    <mergeCell ref="F13:L13"/>
    <mergeCell ref="Q15:R15"/>
    <mergeCell ref="Q16:R16"/>
    <mergeCell ref="Q14:R14"/>
    <mergeCell ref="Q12:R12"/>
    <mergeCell ref="Q13:R13"/>
    <mergeCell ref="F15:L15"/>
    <mergeCell ref="F16:L16"/>
    <mergeCell ref="M16:P16"/>
    <mergeCell ref="M15:P15"/>
    <mergeCell ref="B12:E12"/>
    <mergeCell ref="B13:E13"/>
    <mergeCell ref="B28:E28"/>
    <mergeCell ref="B29:E29"/>
    <mergeCell ref="B30:E30"/>
    <mergeCell ref="B31:E31"/>
    <mergeCell ref="B33:E33"/>
    <mergeCell ref="B34:E34"/>
    <mergeCell ref="B35:E35"/>
    <mergeCell ref="B36:E36"/>
    <mergeCell ref="Q34:R34"/>
    <mergeCell ref="Q35:R35"/>
    <mergeCell ref="Q36:R36"/>
    <mergeCell ref="Q37:R37"/>
    <mergeCell ref="M34:P34"/>
    <mergeCell ref="M35:P35"/>
    <mergeCell ref="M36:P36"/>
    <mergeCell ref="M37:P37"/>
    <mergeCell ref="F34:L34"/>
    <mergeCell ref="F28:L28"/>
    <mergeCell ref="M28:P28"/>
    <mergeCell ref="F29:L29"/>
    <mergeCell ref="M29:P29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B21:E21"/>
    <mergeCell ref="B22:E22"/>
    <mergeCell ref="B23:E23"/>
    <mergeCell ref="F31:L31"/>
    <mergeCell ref="M31:P31"/>
    <mergeCell ref="F32:L32"/>
    <mergeCell ref="M32:P32"/>
    <mergeCell ref="B32:E32"/>
    <mergeCell ref="M26:P26"/>
    <mergeCell ref="F27:L27"/>
    <mergeCell ref="M27:P27"/>
    <mergeCell ref="B24:E24"/>
    <mergeCell ref="M17:P17"/>
    <mergeCell ref="F21:L21"/>
    <mergeCell ref="M21:P21"/>
    <mergeCell ref="F22:L22"/>
    <mergeCell ref="M22:P22"/>
    <mergeCell ref="F18:L18"/>
    <mergeCell ref="M18:P18"/>
    <mergeCell ref="F25:L25"/>
    <mergeCell ref="M25:P25"/>
    <mergeCell ref="F26:L26"/>
    <mergeCell ref="M20:P20"/>
  </mergeCells>
  <printOptions horizontalCentered="1"/>
  <pageMargins left="0.4" right="0.4" top="0.4" bottom="0.4" header="0" footer="0"/>
  <pageSetup scale="69" orientation="portrait" r:id="rId1"/>
  <rowBreaks count="1" manualBreakCount="1">
    <brk id="41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38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.85546875" customWidth="1"/>
    <col min="18" max="18" width="15.7109375" customWidth="1"/>
    <col min="19" max="19" width="1.4257812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452" t="s">
        <v>115</v>
      </c>
      <c r="P3" s="249"/>
      <c r="Q3" s="249"/>
      <c r="R3" s="250"/>
    </row>
    <row r="4" spans="1:18" s="61" customFormat="1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s="61" customFormat="1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s="61" customFormat="1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s="61" customFormat="1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s="61" customFormat="1" ht="23.25" x14ac:dyDescent="0.35">
      <c r="A8" s="252" t="s">
        <v>97</v>
      </c>
      <c r="B8" s="253"/>
      <c r="C8" s="253"/>
      <c r="D8" s="253"/>
      <c r="E8" s="189">
        <f>'Schedule 2'!$E$8</f>
        <v>2026</v>
      </c>
      <c r="F8" s="410" t="s">
        <v>6</v>
      </c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2"/>
    </row>
    <row r="9" spans="1:18" s="61" customFormat="1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s="61" customFormat="1" ht="30" customHeight="1" x14ac:dyDescent="0.25">
      <c r="A10" s="413" t="str">
        <f>IF('Schedule 2'!$A$10="","",'Schedule 2'!$A$10)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  <c r="M10" s="260" t="str">
        <f>IF('Schedule 2'!$M$10="","",'Schedule 2'!$M$10)</f>
        <v/>
      </c>
      <c r="N10" s="261"/>
      <c r="O10" s="261"/>
      <c r="P10" s="261"/>
      <c r="Q10" s="261"/>
      <c r="R10" s="262"/>
    </row>
    <row r="11" spans="1:18" s="61" customFormat="1" ht="18" customHeight="1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5"/>
    </row>
    <row r="12" spans="1:18" s="61" customFormat="1" ht="30" customHeight="1" x14ac:dyDescent="0.25">
      <c r="A12" s="102" t="s">
        <v>3</v>
      </c>
      <c r="B12" s="443" t="s">
        <v>7</v>
      </c>
      <c r="C12" s="444"/>
      <c r="D12" s="443" t="s">
        <v>8</v>
      </c>
      <c r="E12" s="444"/>
      <c r="F12" s="444"/>
      <c r="G12" s="444"/>
      <c r="H12" s="444"/>
      <c r="I12" s="444"/>
      <c r="J12" s="444"/>
      <c r="K12" s="444"/>
      <c r="L12" s="444"/>
      <c r="M12" s="445" t="s">
        <v>9</v>
      </c>
      <c r="N12" s="445"/>
      <c r="O12" s="445"/>
      <c r="P12" s="445"/>
      <c r="Q12" s="445"/>
      <c r="R12" s="442"/>
    </row>
    <row r="13" spans="1:18" s="61" customFormat="1" ht="30" customHeight="1" x14ac:dyDescent="0.25">
      <c r="A13" s="103"/>
      <c r="B13" s="446"/>
      <c r="C13" s="447"/>
      <c r="D13" s="448"/>
      <c r="E13" s="449"/>
      <c r="F13" s="449"/>
      <c r="G13" s="449"/>
      <c r="H13" s="449"/>
      <c r="I13" s="449"/>
      <c r="J13" s="449"/>
      <c r="K13" s="449"/>
      <c r="L13" s="449"/>
      <c r="M13" s="450"/>
      <c r="N13" s="451"/>
      <c r="O13" s="451"/>
      <c r="P13" s="451"/>
      <c r="Q13" s="451"/>
      <c r="R13" s="451"/>
    </row>
    <row r="14" spans="1:18" s="61" customFormat="1" ht="30" customHeight="1" x14ac:dyDescent="0.25">
      <c r="A14" s="103"/>
      <c r="B14" s="446"/>
      <c r="C14" s="447"/>
      <c r="D14" s="448"/>
      <c r="E14" s="449"/>
      <c r="F14" s="449"/>
      <c r="G14" s="449"/>
      <c r="H14" s="449"/>
      <c r="I14" s="449"/>
      <c r="J14" s="449"/>
      <c r="K14" s="449"/>
      <c r="L14" s="449"/>
      <c r="M14" s="450"/>
      <c r="N14" s="451"/>
      <c r="O14" s="451"/>
      <c r="P14" s="451"/>
      <c r="Q14" s="451"/>
      <c r="R14" s="451"/>
    </row>
    <row r="15" spans="1:18" s="61" customFormat="1" ht="30" customHeight="1" x14ac:dyDescent="0.25">
      <c r="A15" s="103"/>
      <c r="B15" s="446"/>
      <c r="C15" s="447"/>
      <c r="D15" s="448"/>
      <c r="E15" s="449"/>
      <c r="F15" s="449"/>
      <c r="G15" s="449"/>
      <c r="H15" s="449"/>
      <c r="I15" s="449"/>
      <c r="J15" s="449"/>
      <c r="K15" s="449"/>
      <c r="L15" s="449"/>
      <c r="M15" s="450"/>
      <c r="N15" s="451"/>
      <c r="O15" s="451"/>
      <c r="P15" s="451"/>
      <c r="Q15" s="451"/>
      <c r="R15" s="451"/>
    </row>
    <row r="16" spans="1:18" s="61" customFormat="1" ht="30" customHeight="1" x14ac:dyDescent="0.25">
      <c r="A16" s="103"/>
      <c r="B16" s="446"/>
      <c r="C16" s="447"/>
      <c r="D16" s="448"/>
      <c r="E16" s="449"/>
      <c r="F16" s="449"/>
      <c r="G16" s="449"/>
      <c r="H16" s="449"/>
      <c r="I16" s="449"/>
      <c r="J16" s="449"/>
      <c r="K16" s="449"/>
      <c r="L16" s="449"/>
      <c r="M16" s="450"/>
      <c r="N16" s="451"/>
      <c r="O16" s="451"/>
      <c r="P16" s="451"/>
      <c r="Q16" s="451"/>
      <c r="R16" s="451"/>
    </row>
    <row r="17" spans="1:18" s="61" customFormat="1" ht="30" customHeight="1" x14ac:dyDescent="0.25">
      <c r="A17" s="103"/>
      <c r="B17" s="446"/>
      <c r="C17" s="447"/>
      <c r="D17" s="448"/>
      <c r="E17" s="449"/>
      <c r="F17" s="449"/>
      <c r="G17" s="449"/>
      <c r="H17" s="449"/>
      <c r="I17" s="449"/>
      <c r="J17" s="449"/>
      <c r="K17" s="449"/>
      <c r="L17" s="449"/>
      <c r="M17" s="450"/>
      <c r="N17" s="451"/>
      <c r="O17" s="451"/>
      <c r="P17" s="451"/>
      <c r="Q17" s="451"/>
      <c r="R17" s="451"/>
    </row>
    <row r="18" spans="1:18" s="61" customFormat="1" ht="9" customHeight="1" x14ac:dyDescent="0.25">
      <c r="A18" s="441"/>
      <c r="B18" s="442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</row>
    <row r="19" spans="1:18" s="61" customFormat="1" ht="30" customHeight="1" x14ac:dyDescent="0.25">
      <c r="A19" s="102" t="s">
        <v>3</v>
      </c>
      <c r="B19" s="443" t="s">
        <v>7</v>
      </c>
      <c r="C19" s="444"/>
      <c r="D19" s="443" t="s">
        <v>10</v>
      </c>
      <c r="E19" s="444"/>
      <c r="F19" s="444"/>
      <c r="G19" s="444"/>
      <c r="H19" s="444"/>
      <c r="I19" s="444"/>
      <c r="J19" s="444"/>
      <c r="K19" s="444"/>
      <c r="L19" s="444"/>
      <c r="M19" s="445" t="s">
        <v>9</v>
      </c>
      <c r="N19" s="445"/>
      <c r="O19" s="445"/>
      <c r="P19" s="445"/>
      <c r="Q19" s="445"/>
      <c r="R19" s="442"/>
    </row>
    <row r="20" spans="1:18" s="61" customFormat="1" ht="30" customHeight="1" x14ac:dyDescent="0.25">
      <c r="A20" s="103"/>
      <c r="B20" s="446"/>
      <c r="C20" s="447"/>
      <c r="D20" s="448"/>
      <c r="E20" s="449"/>
      <c r="F20" s="449"/>
      <c r="G20" s="449"/>
      <c r="H20" s="449"/>
      <c r="I20" s="449"/>
      <c r="J20" s="449"/>
      <c r="K20" s="449"/>
      <c r="L20" s="449"/>
      <c r="M20" s="450"/>
      <c r="N20" s="451"/>
      <c r="O20" s="451"/>
      <c r="P20" s="451"/>
      <c r="Q20" s="451"/>
      <c r="R20" s="451"/>
    </row>
    <row r="21" spans="1:18" s="61" customFormat="1" ht="30" customHeight="1" x14ac:dyDescent="0.25">
      <c r="A21" s="103"/>
      <c r="B21" s="446"/>
      <c r="C21" s="447"/>
      <c r="D21" s="448"/>
      <c r="E21" s="449"/>
      <c r="F21" s="449"/>
      <c r="G21" s="449"/>
      <c r="H21" s="449"/>
      <c r="I21" s="449"/>
      <c r="J21" s="449"/>
      <c r="K21" s="449"/>
      <c r="L21" s="449"/>
      <c r="M21" s="450"/>
      <c r="N21" s="451"/>
      <c r="O21" s="451"/>
      <c r="P21" s="451"/>
      <c r="Q21" s="451"/>
      <c r="R21" s="451"/>
    </row>
    <row r="22" spans="1:18" s="61" customFormat="1" ht="30" customHeight="1" x14ac:dyDescent="0.25">
      <c r="A22" s="103"/>
      <c r="B22" s="446"/>
      <c r="C22" s="447"/>
      <c r="D22" s="448"/>
      <c r="E22" s="449"/>
      <c r="F22" s="449"/>
      <c r="G22" s="449"/>
      <c r="H22" s="449"/>
      <c r="I22" s="449"/>
      <c r="J22" s="449"/>
      <c r="K22" s="449"/>
      <c r="L22" s="449"/>
      <c r="M22" s="450"/>
      <c r="N22" s="451"/>
      <c r="O22" s="451"/>
      <c r="P22" s="451"/>
      <c r="Q22" s="451"/>
      <c r="R22" s="451"/>
    </row>
    <row r="23" spans="1:18" s="61" customFormat="1" ht="30" customHeight="1" x14ac:dyDescent="0.25">
      <c r="A23" s="103"/>
      <c r="B23" s="446"/>
      <c r="C23" s="447"/>
      <c r="D23" s="448"/>
      <c r="E23" s="449"/>
      <c r="F23" s="449"/>
      <c r="G23" s="449"/>
      <c r="H23" s="449"/>
      <c r="I23" s="449"/>
      <c r="J23" s="449"/>
      <c r="K23" s="449"/>
      <c r="L23" s="449"/>
      <c r="M23" s="450"/>
      <c r="N23" s="451"/>
      <c r="O23" s="451"/>
      <c r="P23" s="451"/>
      <c r="Q23" s="451"/>
      <c r="R23" s="451"/>
    </row>
    <row r="24" spans="1:18" s="61" customFormat="1" ht="30" customHeight="1" x14ac:dyDescent="0.25">
      <c r="A24" s="103"/>
      <c r="B24" s="446"/>
      <c r="C24" s="447"/>
      <c r="D24" s="448"/>
      <c r="E24" s="449"/>
      <c r="F24" s="449"/>
      <c r="G24" s="449"/>
      <c r="H24" s="449"/>
      <c r="I24" s="449"/>
      <c r="J24" s="449"/>
      <c r="K24" s="449"/>
      <c r="L24" s="449"/>
      <c r="M24" s="450"/>
      <c r="N24" s="451"/>
      <c r="O24" s="451"/>
      <c r="P24" s="451"/>
      <c r="Q24" s="451"/>
      <c r="R24" s="451"/>
    </row>
    <row r="25" spans="1:18" s="61" customFormat="1" ht="9" customHeight="1" x14ac:dyDescent="0.25">
      <c r="A25" s="453"/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5"/>
    </row>
    <row r="26" spans="1:18" s="61" customFormat="1" ht="30" customHeight="1" x14ac:dyDescent="0.25">
      <c r="A26" s="102" t="s">
        <v>3</v>
      </c>
      <c r="B26" s="443" t="s">
        <v>7</v>
      </c>
      <c r="C26" s="444"/>
      <c r="D26" s="443" t="s">
        <v>11</v>
      </c>
      <c r="E26" s="444"/>
      <c r="F26" s="444"/>
      <c r="G26" s="444"/>
      <c r="H26" s="444"/>
      <c r="I26" s="444"/>
      <c r="J26" s="444"/>
      <c r="K26" s="444"/>
      <c r="L26" s="444"/>
      <c r="M26" s="445" t="s">
        <v>9</v>
      </c>
      <c r="N26" s="445"/>
      <c r="O26" s="445"/>
      <c r="P26" s="445"/>
      <c r="Q26" s="445"/>
      <c r="R26" s="442"/>
    </row>
    <row r="27" spans="1:18" s="61" customFormat="1" ht="30" customHeight="1" x14ac:dyDescent="0.25">
      <c r="A27" s="103"/>
      <c r="B27" s="446"/>
      <c r="C27" s="447"/>
      <c r="D27" s="448"/>
      <c r="E27" s="449"/>
      <c r="F27" s="449"/>
      <c r="G27" s="449"/>
      <c r="H27" s="449"/>
      <c r="I27" s="449"/>
      <c r="J27" s="449"/>
      <c r="K27" s="449"/>
      <c r="L27" s="449"/>
      <c r="M27" s="450"/>
      <c r="N27" s="451"/>
      <c r="O27" s="451"/>
      <c r="P27" s="451"/>
      <c r="Q27" s="451"/>
      <c r="R27" s="451"/>
    </row>
    <row r="28" spans="1:18" s="61" customFormat="1" ht="30" customHeight="1" x14ac:dyDescent="0.25">
      <c r="A28" s="103"/>
      <c r="B28" s="446"/>
      <c r="C28" s="447"/>
      <c r="D28" s="448"/>
      <c r="E28" s="449"/>
      <c r="F28" s="449"/>
      <c r="G28" s="449"/>
      <c r="H28" s="449"/>
      <c r="I28" s="449"/>
      <c r="J28" s="449"/>
      <c r="K28" s="449"/>
      <c r="L28" s="449"/>
      <c r="M28" s="450"/>
      <c r="N28" s="451"/>
      <c r="O28" s="451"/>
      <c r="P28" s="451"/>
      <c r="Q28" s="451"/>
      <c r="R28" s="451"/>
    </row>
    <row r="29" spans="1:18" s="61" customFormat="1" ht="30" customHeight="1" x14ac:dyDescent="0.25">
      <c r="A29" s="103"/>
      <c r="B29" s="446"/>
      <c r="C29" s="447"/>
      <c r="D29" s="448"/>
      <c r="E29" s="449"/>
      <c r="F29" s="449"/>
      <c r="G29" s="449"/>
      <c r="H29" s="449"/>
      <c r="I29" s="449"/>
      <c r="J29" s="449"/>
      <c r="K29" s="449"/>
      <c r="L29" s="449"/>
      <c r="M29" s="450"/>
      <c r="N29" s="451"/>
      <c r="O29" s="451"/>
      <c r="P29" s="451"/>
      <c r="Q29" s="451"/>
      <c r="R29" s="451"/>
    </row>
    <row r="30" spans="1:18" s="61" customFormat="1" ht="30" customHeight="1" x14ac:dyDescent="0.25">
      <c r="A30" s="103"/>
      <c r="B30" s="446"/>
      <c r="C30" s="447"/>
      <c r="D30" s="448"/>
      <c r="E30" s="449"/>
      <c r="F30" s="449"/>
      <c r="G30" s="449"/>
      <c r="H30" s="449"/>
      <c r="I30" s="449"/>
      <c r="J30" s="449"/>
      <c r="K30" s="449"/>
      <c r="L30" s="449"/>
      <c r="M30" s="450"/>
      <c r="N30" s="451"/>
      <c r="O30" s="451"/>
      <c r="P30" s="451"/>
      <c r="Q30" s="451"/>
      <c r="R30" s="451"/>
    </row>
    <row r="31" spans="1:18" s="61" customFormat="1" ht="30" customHeight="1" x14ac:dyDescent="0.25">
      <c r="A31" s="103"/>
      <c r="B31" s="446"/>
      <c r="C31" s="447"/>
      <c r="D31" s="448"/>
      <c r="E31" s="449"/>
      <c r="F31" s="449"/>
      <c r="G31" s="449"/>
      <c r="H31" s="449"/>
      <c r="I31" s="449"/>
      <c r="J31" s="449"/>
      <c r="K31" s="449"/>
      <c r="L31" s="449"/>
      <c r="M31" s="450"/>
      <c r="N31" s="451"/>
      <c r="O31" s="451"/>
      <c r="P31" s="451"/>
      <c r="Q31" s="451"/>
      <c r="R31" s="451"/>
    </row>
    <row r="32" spans="1:18" ht="15" customHeight="1" x14ac:dyDescent="0.25">
      <c r="A32" s="432"/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4"/>
    </row>
    <row r="33" spans="1:18" ht="26.25" customHeight="1" x14ac:dyDescent="0.25">
      <c r="A33" s="458">
        <v>45292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  <c r="R33" s="76" t="s">
        <v>118</v>
      </c>
    </row>
    <row r="34" spans="1:18" s="61" customFormat="1" ht="20.25" x14ac:dyDescent="0.25">
      <c r="A34" s="66"/>
      <c r="B34" s="67"/>
      <c r="C34" s="67"/>
      <c r="D34" s="67"/>
      <c r="E34" s="245" t="s">
        <v>98</v>
      </c>
      <c r="F34" s="246"/>
      <c r="G34" s="246"/>
      <c r="H34" s="246"/>
      <c r="I34" s="246"/>
      <c r="J34" s="246"/>
      <c r="K34" s="246"/>
      <c r="L34" s="246"/>
      <c r="M34" s="246"/>
      <c r="N34" s="246"/>
      <c r="O34" s="73"/>
      <c r="P34" s="73"/>
      <c r="Q34" s="73"/>
      <c r="R34" s="74"/>
    </row>
    <row r="35" spans="1:18" s="61" customFormat="1" ht="22.5" customHeight="1" x14ac:dyDescent="0.25">
      <c r="A35" s="68"/>
      <c r="B35" s="69"/>
      <c r="C35" s="69"/>
      <c r="D35" s="69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452" t="s">
        <v>116</v>
      </c>
      <c r="P35" s="249"/>
      <c r="Q35" s="249"/>
      <c r="R35" s="250"/>
    </row>
    <row r="36" spans="1:18" s="61" customFormat="1" ht="15" customHeight="1" x14ac:dyDescent="0.25">
      <c r="A36" s="68"/>
      <c r="B36" s="69"/>
      <c r="C36" s="69"/>
      <c r="D36" s="69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51"/>
      <c r="P36" s="251"/>
      <c r="Q36" s="251"/>
      <c r="R36" s="250"/>
    </row>
    <row r="37" spans="1:18" s="61" customFormat="1" ht="15" customHeight="1" x14ac:dyDescent="0.25">
      <c r="A37" s="68"/>
      <c r="B37" s="69"/>
      <c r="C37" s="69"/>
      <c r="D37" s="69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51"/>
      <c r="P37" s="251"/>
      <c r="Q37" s="251"/>
      <c r="R37" s="250"/>
    </row>
    <row r="38" spans="1:18" s="61" customFormat="1" ht="15" customHeight="1" x14ac:dyDescent="0.25">
      <c r="A38" s="68"/>
      <c r="B38" s="69"/>
      <c r="C38" s="70" t="s">
        <v>96</v>
      </c>
      <c r="D38" s="71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9"/>
      <c r="P38" s="249"/>
      <c r="Q38" s="249"/>
      <c r="R38" s="250"/>
    </row>
    <row r="39" spans="1:18" s="61" customFormat="1" ht="15.75" customHeight="1" x14ac:dyDescent="0.25">
      <c r="A39" s="68"/>
      <c r="B39" s="62"/>
      <c r="C39" s="62"/>
      <c r="D39" s="62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51"/>
      <c r="P39" s="251"/>
      <c r="Q39" s="251"/>
      <c r="R39" s="250"/>
    </row>
    <row r="40" spans="1:18" s="61" customFormat="1" ht="23.25" x14ac:dyDescent="0.35">
      <c r="A40" s="252" t="s">
        <v>97</v>
      </c>
      <c r="B40" s="253"/>
      <c r="C40" s="253"/>
      <c r="D40" s="253"/>
      <c r="E40" s="189">
        <f>'Schedule 2'!$E$8</f>
        <v>2026</v>
      </c>
      <c r="F40" s="410" t="s">
        <v>6</v>
      </c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2"/>
    </row>
    <row r="41" spans="1:18" s="61" customFormat="1" ht="18" customHeight="1" x14ac:dyDescent="0.25">
      <c r="A41" s="240" t="s">
        <v>1</v>
      </c>
      <c r="B41" s="241"/>
      <c r="C41" s="241"/>
      <c r="D41" s="241"/>
      <c r="E41" s="241"/>
      <c r="F41" s="241"/>
      <c r="G41" s="242"/>
      <c r="H41" s="242"/>
      <c r="I41" s="241"/>
      <c r="J41" s="241"/>
      <c r="K41" s="241"/>
      <c r="L41" s="243"/>
      <c r="M41" s="244" t="s">
        <v>0</v>
      </c>
      <c r="N41" s="222"/>
      <c r="O41" s="222"/>
      <c r="P41" s="222"/>
      <c r="Q41" s="222"/>
      <c r="R41" s="223"/>
    </row>
    <row r="42" spans="1:18" s="61" customFormat="1" ht="30" customHeight="1" x14ac:dyDescent="0.25">
      <c r="A42" s="413" t="str">
        <f>A10</f>
        <v/>
      </c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5"/>
      <c r="M42" s="260" t="str">
        <f>M10</f>
        <v/>
      </c>
      <c r="N42" s="261"/>
      <c r="O42" s="261"/>
      <c r="P42" s="261"/>
      <c r="Q42" s="261"/>
      <c r="R42" s="262"/>
    </row>
    <row r="43" spans="1:18" s="61" customFormat="1" ht="18" customHeight="1" x14ac:dyDescent="0.25">
      <c r="A43" s="263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5"/>
    </row>
    <row r="44" spans="1:18" s="61" customFormat="1" ht="30" customHeight="1" x14ac:dyDescent="0.25">
      <c r="A44" s="441" t="s">
        <v>12</v>
      </c>
      <c r="B44" s="460"/>
      <c r="C44" s="460"/>
      <c r="D44" s="460"/>
      <c r="E44" s="460"/>
      <c r="F44" s="445" t="s">
        <v>13</v>
      </c>
      <c r="G44" s="445"/>
      <c r="H44" s="445"/>
      <c r="I44" s="445"/>
      <c r="J44" s="445"/>
      <c r="K44" s="445"/>
      <c r="L44" s="445"/>
      <c r="M44" s="441" t="s">
        <v>14</v>
      </c>
      <c r="N44" s="460"/>
      <c r="O44" s="460"/>
      <c r="P44" s="460"/>
      <c r="Q44" s="461" t="s">
        <v>15</v>
      </c>
      <c r="R44" s="462"/>
    </row>
    <row r="45" spans="1:18" s="61" customFormat="1" ht="30" customHeight="1" x14ac:dyDescent="0.25">
      <c r="A45" s="466" t="s">
        <v>16</v>
      </c>
      <c r="B45" s="467"/>
      <c r="C45" s="467"/>
      <c r="D45" s="467"/>
      <c r="E45" s="467"/>
      <c r="F45" s="468" t="s">
        <v>262</v>
      </c>
      <c r="G45" s="469"/>
      <c r="H45" s="469"/>
      <c r="I45" s="469"/>
      <c r="J45" s="469"/>
      <c r="K45" s="469"/>
      <c r="L45" s="469"/>
      <c r="M45" s="470"/>
      <c r="N45" s="470"/>
      <c r="O45" s="470"/>
      <c r="P45" s="470"/>
      <c r="Q45" s="440"/>
      <c r="R45" s="440"/>
    </row>
    <row r="46" spans="1:18" s="61" customFormat="1" ht="30" customHeight="1" x14ac:dyDescent="0.25">
      <c r="A46" s="435" t="s">
        <v>17</v>
      </c>
      <c r="B46" s="436"/>
      <c r="C46" s="436"/>
      <c r="D46" s="436"/>
      <c r="E46" s="436"/>
      <c r="F46" s="471"/>
      <c r="G46" s="471"/>
      <c r="H46" s="471"/>
      <c r="I46" s="471"/>
      <c r="J46" s="471"/>
      <c r="K46" s="471"/>
      <c r="L46" s="471"/>
      <c r="M46" s="472">
        <f>M47+M48</f>
        <v>0</v>
      </c>
      <c r="N46" s="473"/>
      <c r="O46" s="473"/>
      <c r="P46" s="473"/>
      <c r="Q46" s="474">
        <f>Q47+Q48</f>
        <v>0</v>
      </c>
      <c r="R46" s="474"/>
    </row>
    <row r="47" spans="1:18" s="61" customFormat="1" ht="30" customHeight="1" x14ac:dyDescent="0.25">
      <c r="A47" s="456" t="s">
        <v>18</v>
      </c>
      <c r="B47" s="457"/>
      <c r="C47" s="457"/>
      <c r="D47" s="457"/>
      <c r="E47" s="457"/>
      <c r="F47" s="437" t="s">
        <v>263</v>
      </c>
      <c r="G47" s="438"/>
      <c r="H47" s="438"/>
      <c r="I47" s="438"/>
      <c r="J47" s="438"/>
      <c r="K47" s="438"/>
      <c r="L47" s="438"/>
      <c r="M47" s="439"/>
      <c r="N47" s="439"/>
      <c r="O47" s="439"/>
      <c r="P47" s="439"/>
      <c r="Q47" s="440"/>
      <c r="R47" s="440"/>
    </row>
    <row r="48" spans="1:18" s="61" customFormat="1" ht="30" customHeight="1" x14ac:dyDescent="0.25">
      <c r="A48" s="456" t="s">
        <v>19</v>
      </c>
      <c r="B48" s="457"/>
      <c r="C48" s="457"/>
      <c r="D48" s="457"/>
      <c r="E48" s="457"/>
      <c r="F48" s="437" t="s">
        <v>264</v>
      </c>
      <c r="G48" s="438"/>
      <c r="H48" s="438"/>
      <c r="I48" s="438"/>
      <c r="J48" s="438"/>
      <c r="K48" s="438"/>
      <c r="L48" s="438"/>
      <c r="M48" s="439"/>
      <c r="N48" s="439"/>
      <c r="O48" s="439"/>
      <c r="P48" s="439"/>
      <c r="Q48" s="440"/>
      <c r="R48" s="440"/>
    </row>
    <row r="49" spans="1:20" s="193" customFormat="1" ht="30" customHeight="1" x14ac:dyDescent="0.25">
      <c r="A49" s="435" t="s">
        <v>265</v>
      </c>
      <c r="B49" s="436"/>
      <c r="C49" s="436"/>
      <c r="D49" s="436"/>
      <c r="E49" s="436"/>
      <c r="F49" s="437" t="s">
        <v>266</v>
      </c>
      <c r="G49" s="438"/>
      <c r="H49" s="438"/>
      <c r="I49" s="438"/>
      <c r="J49" s="438"/>
      <c r="K49" s="438"/>
      <c r="L49" s="438"/>
      <c r="M49" s="439"/>
      <c r="N49" s="439"/>
      <c r="O49" s="439"/>
      <c r="P49" s="439"/>
      <c r="Q49" s="440"/>
      <c r="R49" s="440"/>
    </row>
    <row r="50" spans="1:20" s="61" customFormat="1" ht="30" customHeight="1" x14ac:dyDescent="0.25">
      <c r="A50" s="435" t="s">
        <v>267</v>
      </c>
      <c r="B50" s="436"/>
      <c r="C50" s="436"/>
      <c r="D50" s="436"/>
      <c r="E50" s="436"/>
      <c r="F50" s="437" t="s">
        <v>268</v>
      </c>
      <c r="G50" s="438"/>
      <c r="H50" s="438"/>
      <c r="I50" s="438"/>
      <c r="J50" s="438"/>
      <c r="K50" s="438"/>
      <c r="L50" s="438"/>
      <c r="M50" s="439"/>
      <c r="N50" s="439"/>
      <c r="O50" s="439"/>
      <c r="P50" s="439"/>
      <c r="Q50" s="440"/>
      <c r="R50" s="440"/>
    </row>
    <row r="51" spans="1:20" s="61" customFormat="1" ht="30" customHeight="1" x14ac:dyDescent="0.25">
      <c r="A51" s="435" t="s">
        <v>269</v>
      </c>
      <c r="B51" s="436"/>
      <c r="C51" s="436"/>
      <c r="D51" s="436"/>
      <c r="E51" s="436"/>
      <c r="F51" s="437" t="s">
        <v>270</v>
      </c>
      <c r="G51" s="460"/>
      <c r="H51" s="460"/>
      <c r="I51" s="460"/>
      <c r="J51" s="460"/>
      <c r="K51" s="460"/>
      <c r="L51" s="460"/>
      <c r="M51" s="439"/>
      <c r="N51" s="439"/>
      <c r="O51" s="439"/>
      <c r="P51" s="439"/>
      <c r="Q51" s="440"/>
      <c r="R51" s="440"/>
    </row>
    <row r="52" spans="1:20" s="61" customFormat="1" ht="30" customHeight="1" x14ac:dyDescent="0.25">
      <c r="A52" s="435" t="s">
        <v>271</v>
      </c>
      <c r="B52" s="436"/>
      <c r="C52" s="436"/>
      <c r="D52" s="436"/>
      <c r="E52" s="436"/>
      <c r="F52" s="437" t="s">
        <v>272</v>
      </c>
      <c r="G52" s="438"/>
      <c r="H52" s="438"/>
      <c r="I52" s="438"/>
      <c r="J52" s="438"/>
      <c r="K52" s="438"/>
      <c r="L52" s="438"/>
      <c r="M52" s="472">
        <f>M45+M46+M49+M50+M51</f>
        <v>0</v>
      </c>
      <c r="N52" s="472"/>
      <c r="O52" s="472"/>
      <c r="P52" s="472"/>
      <c r="Q52" s="474">
        <v>0</v>
      </c>
      <c r="R52" s="474"/>
    </row>
    <row r="53" spans="1:20" s="61" customFormat="1" ht="45" customHeight="1" x14ac:dyDescent="0.25">
      <c r="A53" s="435" t="s">
        <v>273</v>
      </c>
      <c r="B53" s="481"/>
      <c r="C53" s="481"/>
      <c r="D53" s="481"/>
      <c r="E53" s="481"/>
      <c r="F53" s="437"/>
      <c r="G53" s="460"/>
      <c r="H53" s="460"/>
      <c r="I53" s="460"/>
      <c r="J53" s="460"/>
      <c r="K53" s="460"/>
      <c r="L53" s="460"/>
      <c r="M53" s="439"/>
      <c r="N53" s="439"/>
      <c r="O53" s="439"/>
      <c r="P53" s="439"/>
      <c r="Q53" s="440"/>
      <c r="R53" s="440"/>
    </row>
    <row r="54" spans="1:20" s="61" customFormat="1" ht="30" customHeight="1" x14ac:dyDescent="0.25">
      <c r="A54" s="482" t="s">
        <v>274</v>
      </c>
      <c r="B54" s="483"/>
      <c r="C54" s="483"/>
      <c r="D54" s="483"/>
      <c r="E54" s="483"/>
      <c r="F54" s="437" t="s">
        <v>275</v>
      </c>
      <c r="G54" s="460"/>
      <c r="H54" s="460"/>
      <c r="I54" s="460"/>
      <c r="J54" s="460"/>
      <c r="K54" s="460"/>
      <c r="L54" s="460"/>
      <c r="M54" s="472">
        <f>M52-M53</f>
        <v>0</v>
      </c>
      <c r="N54" s="472"/>
      <c r="O54" s="472"/>
      <c r="P54" s="472"/>
      <c r="Q54" s="474">
        <f>Q52-Q53</f>
        <v>0</v>
      </c>
      <c r="R54" s="474"/>
    </row>
    <row r="55" spans="1:20" s="61" customFormat="1" ht="9" customHeight="1" x14ac:dyDescent="0.25">
      <c r="A55" s="485"/>
      <c r="B55" s="486"/>
      <c r="C55" s="486"/>
      <c r="D55" s="486"/>
      <c r="E55" s="486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487"/>
      <c r="S55" s="5"/>
      <c r="T55" s="5"/>
    </row>
    <row r="56" spans="1:20" s="61" customFormat="1" ht="30" customHeight="1" x14ac:dyDescent="0.25">
      <c r="A56" s="488" t="s">
        <v>257</v>
      </c>
      <c r="B56" s="460"/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45" t="s">
        <v>14</v>
      </c>
      <c r="N56" s="484"/>
      <c r="O56" s="484"/>
      <c r="P56" s="484"/>
      <c r="Q56" s="445" t="s">
        <v>15</v>
      </c>
      <c r="R56" s="484"/>
    </row>
    <row r="57" spans="1:20" s="61" customFormat="1" ht="30" customHeight="1" x14ac:dyDescent="0.25">
      <c r="A57" s="489" t="s">
        <v>258</v>
      </c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3"/>
      <c r="N57" s="463"/>
      <c r="O57" s="463"/>
      <c r="P57" s="463"/>
      <c r="Q57" s="463"/>
      <c r="R57" s="463"/>
    </row>
    <row r="58" spans="1:20" s="61" customFormat="1" ht="30" customHeight="1" x14ac:dyDescent="0.25">
      <c r="A58" s="464" t="s">
        <v>259</v>
      </c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3"/>
      <c r="N58" s="463"/>
      <c r="O58" s="463"/>
      <c r="P58" s="463"/>
      <c r="Q58" s="463"/>
      <c r="R58" s="463"/>
      <c r="S58" s="5"/>
      <c r="T58" s="5"/>
    </row>
    <row r="59" spans="1:20" s="61" customFormat="1" ht="30" customHeight="1" x14ac:dyDescent="0.25">
      <c r="A59" s="464" t="s">
        <v>260</v>
      </c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72">
        <f>M57-M58</f>
        <v>0</v>
      </c>
      <c r="N59" s="472"/>
      <c r="O59" s="472"/>
      <c r="P59" s="472"/>
      <c r="Q59" s="472">
        <f>Q57-Q58</f>
        <v>0</v>
      </c>
      <c r="R59" s="472"/>
    </row>
    <row r="60" spans="1:20" s="61" customFormat="1" ht="30" customHeight="1" x14ac:dyDescent="0.25">
      <c r="A60" s="477" t="s">
        <v>171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9"/>
      <c r="N60" s="479"/>
      <c r="O60" s="479"/>
      <c r="P60" s="479"/>
      <c r="Q60" s="479"/>
      <c r="R60" s="480"/>
    </row>
    <row r="61" spans="1:20" ht="11.45" customHeight="1" x14ac:dyDescent="0.25">
      <c r="A61" s="432"/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4"/>
    </row>
    <row r="62" spans="1:20" ht="26.45" customHeight="1" x14ac:dyDescent="0.25">
      <c r="A62" s="475">
        <v>45292</v>
      </c>
      <c r="B62" s="476"/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  <c r="O62" s="476"/>
      <c r="P62" s="476"/>
      <c r="Q62" s="476"/>
      <c r="R62" s="77" t="s">
        <v>117</v>
      </c>
    </row>
    <row r="63" spans="1:20" ht="6.6" customHeight="1" x14ac:dyDescent="0.25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9"/>
      <c r="P63" s="9"/>
      <c r="Q63" s="9"/>
      <c r="R63" s="10"/>
    </row>
    <row r="64" spans="1:20" ht="31.5" hidden="1" x14ac:dyDescent="0.25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9"/>
      <c r="P64" s="9"/>
      <c r="Q64" s="9"/>
      <c r="R64" s="10"/>
    </row>
    <row r="65" spans="1:18" ht="18" hidden="1" customHeight="1" x14ac:dyDescent="0.25">
      <c r="A65" s="7"/>
      <c r="B65" s="7"/>
      <c r="C65" s="7"/>
      <c r="D65" s="7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3"/>
      <c r="P65" s="13"/>
      <c r="Q65" s="13"/>
      <c r="R65" s="13"/>
    </row>
    <row r="66" spans="1:18" ht="18" hidden="1" customHeight="1" x14ac:dyDescent="0.25">
      <c r="A66" s="7"/>
      <c r="B66" s="7"/>
      <c r="C66" s="7"/>
      <c r="D66" s="7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s="4" customFormat="1" ht="9" hidden="1" customHeight="1" x14ac:dyDescent="0.3">
      <c r="A67" s="7"/>
      <c r="B67" s="7"/>
      <c r="C67" s="7"/>
      <c r="D67" s="7"/>
      <c r="E67" s="16"/>
      <c r="F67" s="17"/>
      <c r="G67" s="17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7"/>
    </row>
    <row r="68" spans="1:18" ht="33" hidden="1" customHeight="1" x14ac:dyDescent="0.35">
      <c r="A68" s="7"/>
      <c r="B68" s="7"/>
      <c r="C68" s="7"/>
      <c r="D68" s="7"/>
      <c r="E68" s="19"/>
      <c r="F68" s="10"/>
      <c r="G68" s="20"/>
      <c r="H68" s="20"/>
      <c r="I68" s="21"/>
      <c r="J68" s="22"/>
      <c r="K68" s="22"/>
      <c r="L68" s="22"/>
      <c r="M68" s="22"/>
      <c r="N68" s="22"/>
      <c r="O68" s="22"/>
      <c r="P68" s="22"/>
      <c r="Q68" s="22"/>
      <c r="R68" s="23"/>
    </row>
    <row r="69" spans="1:18" ht="18.75" hidden="1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5"/>
      <c r="Q69" s="25"/>
      <c r="R69" s="25"/>
    </row>
    <row r="70" spans="1:18" ht="30" hidden="1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  <c r="P70" s="28"/>
      <c r="Q70" s="28"/>
      <c r="R70" s="28"/>
    </row>
    <row r="71" spans="1:18" ht="30" hidden="1" customHeight="1" x14ac:dyDescent="0.25">
      <c r="A71" s="2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ht="30" hidden="1" customHeight="1" x14ac:dyDescent="0.25">
      <c r="A72" s="29"/>
      <c r="B72" s="30"/>
      <c r="C72" s="31"/>
      <c r="D72" s="32"/>
      <c r="E72" s="33"/>
      <c r="F72" s="33"/>
      <c r="G72" s="33"/>
      <c r="H72" s="33"/>
      <c r="I72" s="34"/>
      <c r="J72" s="35"/>
      <c r="K72" s="35"/>
      <c r="L72" s="35"/>
      <c r="M72" s="36"/>
      <c r="N72" s="37"/>
      <c r="O72" s="37"/>
      <c r="P72" s="37"/>
      <c r="Q72" s="37"/>
      <c r="R72" s="37"/>
    </row>
    <row r="73" spans="1:18" ht="30" hidden="1" customHeight="1" x14ac:dyDescent="0.25">
      <c r="A73" s="38"/>
      <c r="B73" s="31"/>
      <c r="C73" s="31"/>
      <c r="D73" s="33"/>
      <c r="E73" s="33"/>
      <c r="F73" s="33"/>
      <c r="G73" s="33"/>
      <c r="H73" s="33"/>
      <c r="I73" s="35"/>
      <c r="J73" s="35"/>
      <c r="K73" s="35"/>
      <c r="L73" s="35"/>
      <c r="M73" s="36"/>
      <c r="N73" s="33"/>
      <c r="O73" s="33"/>
      <c r="P73" s="33"/>
      <c r="Q73" s="39"/>
      <c r="R73" s="33"/>
    </row>
    <row r="74" spans="1:18" ht="30" hidden="1" customHeight="1" x14ac:dyDescent="0.25">
      <c r="A74" s="40"/>
      <c r="B74" s="33"/>
      <c r="C74" s="33"/>
      <c r="D74" s="41"/>
      <c r="E74" s="41"/>
      <c r="F74" s="41"/>
      <c r="G74" s="41"/>
      <c r="H74" s="41"/>
      <c r="I74" s="42"/>
      <c r="J74" s="42"/>
      <c r="K74" s="42"/>
      <c r="L74" s="42"/>
      <c r="M74" s="43"/>
      <c r="N74" s="7"/>
      <c r="O74" s="7"/>
      <c r="P74" s="7"/>
      <c r="Q74" s="44"/>
      <c r="R74" s="45"/>
    </row>
    <row r="75" spans="1:18" ht="30" hidden="1" customHeight="1" x14ac:dyDescent="0.25">
      <c r="A75" s="40"/>
      <c r="B75" s="33"/>
      <c r="C75" s="33"/>
      <c r="D75" s="10"/>
      <c r="E75" s="10"/>
      <c r="F75" s="10"/>
      <c r="G75" s="10"/>
      <c r="H75" s="10"/>
      <c r="I75" s="33"/>
      <c r="J75" s="33"/>
      <c r="K75" s="33"/>
      <c r="L75" s="33"/>
      <c r="M75" s="46"/>
      <c r="N75" s="47"/>
      <c r="O75" s="47"/>
      <c r="P75" s="47"/>
      <c r="Q75" s="48"/>
      <c r="R75" s="47"/>
    </row>
    <row r="76" spans="1:18" ht="30" hidden="1" customHeight="1" x14ac:dyDescent="0.25">
      <c r="A76" s="40"/>
      <c r="B76" s="33"/>
      <c r="C76" s="33"/>
      <c r="D76" s="10"/>
      <c r="E76" s="10"/>
      <c r="F76" s="10"/>
      <c r="G76" s="10"/>
      <c r="H76" s="10"/>
      <c r="I76" s="33"/>
      <c r="J76" s="33"/>
      <c r="K76" s="33"/>
      <c r="L76" s="33"/>
      <c r="M76" s="46"/>
      <c r="N76" s="47"/>
      <c r="O76" s="47"/>
      <c r="P76" s="47"/>
      <c r="Q76" s="48"/>
      <c r="R76" s="47"/>
    </row>
    <row r="77" spans="1:18" ht="30" hidden="1" customHeight="1" x14ac:dyDescent="0.25">
      <c r="A77" s="40"/>
      <c r="B77" s="33"/>
      <c r="C77" s="33"/>
      <c r="D77" s="10"/>
      <c r="E77" s="10"/>
      <c r="F77" s="10"/>
      <c r="G77" s="10"/>
      <c r="H77" s="10"/>
      <c r="I77" s="33"/>
      <c r="J77" s="33"/>
      <c r="K77" s="33"/>
      <c r="L77" s="33"/>
      <c r="M77" s="46"/>
      <c r="N77" s="47"/>
      <c r="O77" s="47"/>
      <c r="P77" s="47"/>
      <c r="Q77" s="48"/>
      <c r="R77" s="47"/>
    </row>
    <row r="78" spans="1:18" ht="30" hidden="1" customHeight="1" x14ac:dyDescent="0.25">
      <c r="A78" s="40"/>
      <c r="B78" s="33"/>
      <c r="C78" s="33"/>
      <c r="D78" s="49"/>
      <c r="E78" s="49"/>
      <c r="F78" s="49"/>
      <c r="G78" s="49"/>
      <c r="H78" s="49"/>
      <c r="I78" s="33"/>
      <c r="J78" s="33"/>
      <c r="K78" s="33"/>
      <c r="L78" s="33"/>
      <c r="M78" s="46"/>
      <c r="N78" s="47"/>
      <c r="O78" s="47"/>
      <c r="P78" s="47"/>
      <c r="Q78" s="48"/>
      <c r="R78" s="47"/>
    </row>
    <row r="79" spans="1:18" ht="30.75" hidden="1" customHeight="1" x14ac:dyDescent="0.25">
      <c r="A79" s="40"/>
      <c r="B79" s="33"/>
      <c r="C79" s="33"/>
      <c r="D79" s="10"/>
      <c r="E79" s="10"/>
      <c r="F79" s="10"/>
      <c r="G79" s="10"/>
      <c r="H79" s="10"/>
      <c r="I79" s="33"/>
      <c r="J79" s="33"/>
      <c r="K79" s="33"/>
      <c r="L79" s="33"/>
      <c r="M79" s="46"/>
      <c r="N79" s="47"/>
      <c r="O79" s="47"/>
      <c r="P79" s="47"/>
      <c r="Q79" s="48"/>
      <c r="R79" s="47"/>
    </row>
    <row r="80" spans="1:18" ht="30" hidden="1" customHeight="1" x14ac:dyDescent="0.25">
      <c r="A80" s="40"/>
      <c r="B80" s="33"/>
      <c r="C80" s="33"/>
      <c r="D80" s="10"/>
      <c r="E80" s="10"/>
      <c r="F80" s="10"/>
      <c r="G80" s="10"/>
      <c r="H80" s="10"/>
      <c r="I80" s="33"/>
      <c r="J80" s="33"/>
      <c r="K80" s="33"/>
      <c r="L80" s="33"/>
      <c r="M80" s="46"/>
      <c r="N80" s="47"/>
      <c r="O80" s="47"/>
      <c r="P80" s="47"/>
      <c r="Q80" s="48"/>
      <c r="R80" s="47"/>
    </row>
    <row r="81" spans="1:18" ht="30" hidden="1" customHeight="1" x14ac:dyDescent="0.25">
      <c r="A81" s="40"/>
      <c r="B81" s="33"/>
      <c r="C81" s="33"/>
      <c r="D81" s="10"/>
      <c r="E81" s="10"/>
      <c r="F81" s="10"/>
      <c r="G81" s="10"/>
      <c r="H81" s="10"/>
      <c r="I81" s="33"/>
      <c r="J81" s="33"/>
      <c r="K81" s="33"/>
      <c r="L81" s="33"/>
      <c r="M81" s="46"/>
      <c r="N81" s="47"/>
      <c r="O81" s="47"/>
      <c r="P81" s="47"/>
      <c r="Q81" s="48"/>
      <c r="R81" s="47"/>
    </row>
    <row r="82" spans="1:18" ht="30" hidden="1" customHeight="1" x14ac:dyDescent="0.25">
      <c r="A82" s="40"/>
      <c r="B82" s="33"/>
      <c r="C82" s="33"/>
      <c r="D82" s="10"/>
      <c r="E82" s="10"/>
      <c r="F82" s="10"/>
      <c r="G82" s="10"/>
      <c r="H82" s="10"/>
      <c r="I82" s="33"/>
      <c r="J82" s="33"/>
      <c r="K82" s="33"/>
      <c r="L82" s="33"/>
      <c r="M82" s="46"/>
      <c r="N82" s="47"/>
      <c r="O82" s="47"/>
      <c r="P82" s="47"/>
      <c r="Q82" s="48"/>
      <c r="R82" s="47"/>
    </row>
    <row r="83" spans="1:18" ht="30" hidden="1" customHeight="1" x14ac:dyDescent="0.25">
      <c r="A83" s="40"/>
      <c r="B83" s="33"/>
      <c r="C83" s="33"/>
      <c r="D83" s="10"/>
      <c r="E83" s="10"/>
      <c r="F83" s="10"/>
      <c r="G83" s="10"/>
      <c r="H83" s="10"/>
      <c r="I83" s="33"/>
      <c r="J83" s="33"/>
      <c r="K83" s="33"/>
      <c r="L83" s="33"/>
      <c r="M83" s="46"/>
      <c r="N83" s="47"/>
      <c r="O83" s="47"/>
      <c r="P83" s="47"/>
      <c r="Q83" s="48"/>
      <c r="R83" s="47"/>
    </row>
    <row r="84" spans="1:18" ht="30" hidden="1" customHeight="1" x14ac:dyDescent="0.25">
      <c r="A84" s="40"/>
      <c r="B84" s="33"/>
      <c r="C84" s="33"/>
      <c r="D84" s="50"/>
      <c r="E84" s="50"/>
      <c r="F84" s="50"/>
      <c r="G84" s="50"/>
      <c r="H84" s="50"/>
      <c r="I84" s="33"/>
      <c r="J84" s="33"/>
      <c r="K84" s="33"/>
      <c r="L84" s="33"/>
      <c r="M84" s="46"/>
      <c r="N84" s="47"/>
      <c r="O84" s="47"/>
      <c r="P84" s="47"/>
      <c r="Q84" s="48"/>
      <c r="R84" s="47"/>
    </row>
    <row r="85" spans="1:18" ht="30" hidden="1" customHeight="1" x14ac:dyDescent="0.25">
      <c r="A85" s="40"/>
      <c r="B85" s="33"/>
      <c r="C85" s="33"/>
      <c r="D85" s="41"/>
      <c r="E85" s="41"/>
      <c r="F85" s="41"/>
      <c r="G85" s="41"/>
      <c r="H85" s="41"/>
      <c r="I85" s="33"/>
      <c r="J85" s="33"/>
      <c r="K85" s="33"/>
      <c r="L85" s="33"/>
      <c r="M85" s="43"/>
      <c r="N85" s="7"/>
      <c r="O85" s="7"/>
      <c r="P85" s="7"/>
      <c r="Q85" s="44"/>
      <c r="R85" s="45"/>
    </row>
    <row r="86" spans="1:18" ht="30" hidden="1" customHeight="1" x14ac:dyDescent="0.25">
      <c r="A86" s="40"/>
      <c r="B86" s="33"/>
      <c r="C86" s="33"/>
      <c r="D86" s="10"/>
      <c r="E86" s="10"/>
      <c r="F86" s="10"/>
      <c r="G86" s="10"/>
      <c r="H86" s="10"/>
      <c r="I86" s="33"/>
      <c r="J86" s="33"/>
      <c r="K86" s="33"/>
      <c r="L86" s="33"/>
      <c r="M86" s="46"/>
      <c r="N86" s="47"/>
      <c r="O86" s="47"/>
      <c r="P86" s="47"/>
      <c r="Q86" s="48"/>
      <c r="R86" s="47"/>
    </row>
    <row r="87" spans="1:18" ht="30.75" hidden="1" customHeight="1" x14ac:dyDescent="0.25">
      <c r="A87" s="40"/>
      <c r="B87" s="33"/>
      <c r="C87" s="33"/>
      <c r="D87" s="10"/>
      <c r="E87" s="10"/>
      <c r="F87" s="10"/>
      <c r="G87" s="10"/>
      <c r="H87" s="10"/>
      <c r="I87" s="33"/>
      <c r="J87" s="33"/>
      <c r="K87" s="33"/>
      <c r="L87" s="33"/>
      <c r="M87" s="46"/>
      <c r="N87" s="47"/>
      <c r="O87" s="47"/>
      <c r="P87" s="47"/>
      <c r="Q87" s="48"/>
      <c r="R87" s="47"/>
    </row>
    <row r="88" spans="1:18" ht="30" hidden="1" customHeight="1" x14ac:dyDescent="0.25">
      <c r="A88" s="40"/>
      <c r="B88" s="33"/>
      <c r="C88" s="33"/>
      <c r="D88" s="10"/>
      <c r="E88" s="10"/>
      <c r="F88" s="10"/>
      <c r="G88" s="10"/>
      <c r="H88" s="10"/>
      <c r="I88" s="33"/>
      <c r="J88" s="33"/>
      <c r="K88" s="33"/>
      <c r="L88" s="33"/>
      <c r="M88" s="46"/>
      <c r="N88" s="47"/>
      <c r="O88" s="47"/>
      <c r="P88" s="47"/>
      <c r="Q88" s="48"/>
      <c r="R88" s="47"/>
    </row>
    <row r="89" spans="1:18" ht="30" hidden="1" customHeight="1" x14ac:dyDescent="0.25">
      <c r="A89" s="40"/>
      <c r="B89" s="33"/>
      <c r="C89" s="33"/>
      <c r="D89" s="10"/>
      <c r="E89" s="10"/>
      <c r="F89" s="10"/>
      <c r="G89" s="10"/>
      <c r="H89" s="10"/>
      <c r="I89" s="33"/>
      <c r="J89" s="33"/>
      <c r="K89" s="33"/>
      <c r="L89" s="33"/>
      <c r="M89" s="46"/>
      <c r="N89" s="47"/>
      <c r="O89" s="47"/>
      <c r="P89" s="47"/>
      <c r="Q89" s="48"/>
      <c r="R89" s="47"/>
    </row>
    <row r="90" spans="1:18" ht="30" hidden="1" customHeight="1" x14ac:dyDescent="0.25">
      <c r="A90" s="40"/>
      <c r="B90" s="33"/>
      <c r="C90" s="33"/>
      <c r="D90" s="10"/>
      <c r="E90" s="10"/>
      <c r="F90" s="10"/>
      <c r="G90" s="10"/>
      <c r="H90" s="10"/>
      <c r="I90" s="33"/>
      <c r="J90" s="33"/>
      <c r="K90" s="33"/>
      <c r="L90" s="33"/>
      <c r="M90" s="46"/>
      <c r="N90" s="47"/>
      <c r="O90" s="47"/>
      <c r="P90" s="47"/>
      <c r="Q90" s="48"/>
      <c r="R90" s="47"/>
    </row>
    <row r="91" spans="1:18" ht="30" hidden="1" customHeight="1" x14ac:dyDescent="0.25">
      <c r="A91" s="40"/>
      <c r="B91" s="33"/>
      <c r="C91" s="33"/>
      <c r="D91" s="10"/>
      <c r="E91" s="10"/>
      <c r="F91" s="10"/>
      <c r="G91" s="10"/>
      <c r="H91" s="10"/>
      <c r="I91" s="33"/>
      <c r="J91" s="33"/>
      <c r="K91" s="33"/>
      <c r="L91" s="33"/>
      <c r="M91" s="46"/>
      <c r="N91" s="47"/>
      <c r="O91" s="47"/>
      <c r="P91" s="47"/>
      <c r="Q91" s="48"/>
      <c r="R91" s="47"/>
    </row>
    <row r="92" spans="1:18" ht="30" hidden="1" customHeight="1" x14ac:dyDescent="0.25">
      <c r="A92" s="40"/>
      <c r="B92" s="33"/>
      <c r="C92" s="33"/>
      <c r="D92" s="10"/>
      <c r="E92" s="10"/>
      <c r="F92" s="10"/>
      <c r="G92" s="10"/>
      <c r="H92" s="10"/>
      <c r="I92" s="33"/>
      <c r="J92" s="33"/>
      <c r="K92" s="33"/>
      <c r="L92" s="33"/>
      <c r="M92" s="46"/>
      <c r="N92" s="47"/>
      <c r="O92" s="47"/>
      <c r="P92" s="47"/>
      <c r="Q92" s="48"/>
      <c r="R92" s="47"/>
    </row>
    <row r="93" spans="1:18" ht="30" hidden="1" customHeight="1" x14ac:dyDescent="0.25">
      <c r="A93" s="40"/>
      <c r="B93" s="33"/>
      <c r="C93" s="33"/>
      <c r="D93" s="10"/>
      <c r="E93" s="10"/>
      <c r="F93" s="10"/>
      <c r="G93" s="10"/>
      <c r="H93" s="10"/>
      <c r="I93" s="33"/>
      <c r="J93" s="33"/>
      <c r="K93" s="33"/>
      <c r="L93" s="33"/>
      <c r="M93" s="46"/>
      <c r="N93" s="47"/>
      <c r="O93" s="47"/>
      <c r="P93" s="47"/>
      <c r="Q93" s="48"/>
      <c r="R93" s="47"/>
    </row>
    <row r="94" spans="1:18" ht="30" hidden="1" customHeight="1" x14ac:dyDescent="0.25">
      <c r="A94" s="40"/>
      <c r="B94" s="33"/>
      <c r="C94" s="33"/>
      <c r="D94" s="10"/>
      <c r="E94" s="10"/>
      <c r="F94" s="10"/>
      <c r="G94" s="10"/>
      <c r="H94" s="10"/>
      <c r="I94" s="33"/>
      <c r="J94" s="33"/>
      <c r="K94" s="33"/>
      <c r="L94" s="33"/>
      <c r="M94" s="46"/>
      <c r="N94" s="47"/>
      <c r="O94" s="47"/>
      <c r="P94" s="47"/>
      <c r="Q94" s="48"/>
      <c r="R94" s="47"/>
    </row>
    <row r="95" spans="1:18" ht="30" hidden="1" customHeight="1" x14ac:dyDescent="0.25">
      <c r="A95" s="40"/>
      <c r="B95" s="33"/>
      <c r="C95" s="33"/>
      <c r="D95" s="10"/>
      <c r="E95" s="10"/>
      <c r="F95" s="10"/>
      <c r="G95" s="10"/>
      <c r="H95" s="10"/>
      <c r="I95" s="33"/>
      <c r="J95" s="33"/>
      <c r="K95" s="33"/>
      <c r="L95" s="33"/>
      <c r="M95" s="46"/>
      <c r="N95" s="47"/>
      <c r="O95" s="47"/>
      <c r="P95" s="47"/>
      <c r="Q95" s="48"/>
      <c r="R95" s="47"/>
    </row>
    <row r="96" spans="1:18" ht="30" hidden="1" customHeight="1" x14ac:dyDescent="0.25">
      <c r="A96" s="40"/>
      <c r="B96" s="33"/>
      <c r="C96" s="33"/>
      <c r="D96" s="49"/>
      <c r="E96" s="49"/>
      <c r="F96" s="49"/>
      <c r="G96" s="49"/>
      <c r="H96" s="49"/>
      <c r="I96" s="33"/>
      <c r="J96" s="33"/>
      <c r="K96" s="33"/>
      <c r="L96" s="33"/>
      <c r="M96" s="46"/>
      <c r="N96" s="47"/>
      <c r="O96" s="47"/>
      <c r="P96" s="47"/>
      <c r="Q96" s="48"/>
      <c r="R96" s="47"/>
    </row>
    <row r="97" spans="1:18" ht="15" hidden="1" customHeight="1" x14ac:dyDescent="0.25">
      <c r="A97" s="40"/>
      <c r="B97" s="33"/>
      <c r="C97" s="33"/>
      <c r="D97" s="10"/>
      <c r="E97" s="10"/>
      <c r="F97" s="10"/>
      <c r="G97" s="10"/>
      <c r="H97" s="10"/>
      <c r="I97" s="33"/>
      <c r="J97" s="33"/>
      <c r="K97" s="33"/>
      <c r="L97" s="33"/>
      <c r="M97" s="46"/>
      <c r="N97" s="47"/>
      <c r="O97" s="47"/>
      <c r="P97" s="47"/>
      <c r="Q97" s="48"/>
      <c r="R97" s="47"/>
    </row>
    <row r="98" spans="1:18" ht="30" hidden="1" customHeight="1" x14ac:dyDescent="0.25">
      <c r="A98" s="40"/>
      <c r="B98" s="33"/>
      <c r="C98" s="33"/>
      <c r="D98" s="10"/>
      <c r="E98" s="10"/>
      <c r="F98" s="10"/>
      <c r="G98" s="10"/>
      <c r="H98" s="10"/>
      <c r="I98" s="33"/>
      <c r="J98" s="33"/>
      <c r="K98" s="33"/>
      <c r="L98" s="33"/>
      <c r="M98" s="46"/>
      <c r="N98" s="47"/>
      <c r="O98" s="47"/>
      <c r="P98" s="47"/>
      <c r="Q98" s="48"/>
      <c r="R98" s="47"/>
    </row>
    <row r="99" spans="1:18" ht="15.75" hidden="1" customHeight="1" x14ac:dyDescent="0.25">
      <c r="A99" s="40"/>
      <c r="B99" s="33"/>
      <c r="C99" s="33"/>
      <c r="D99" s="10"/>
      <c r="E99" s="10"/>
      <c r="F99" s="10"/>
      <c r="G99" s="10"/>
      <c r="H99" s="10"/>
      <c r="I99" s="33"/>
      <c r="J99" s="33"/>
      <c r="K99" s="33"/>
      <c r="L99" s="33"/>
      <c r="M99" s="46"/>
      <c r="N99" s="47"/>
      <c r="O99" s="47"/>
      <c r="P99" s="47"/>
      <c r="Q99" s="48"/>
      <c r="R99" s="47"/>
    </row>
    <row r="100" spans="1:18" ht="15" hidden="1" customHeight="1" x14ac:dyDescent="0.25">
      <c r="A100" s="40"/>
      <c r="B100" s="33"/>
      <c r="C100" s="33"/>
      <c r="D100" s="50"/>
      <c r="E100" s="50"/>
      <c r="F100" s="50"/>
      <c r="G100" s="50"/>
      <c r="H100" s="50"/>
      <c r="I100" s="33"/>
      <c r="J100" s="33"/>
      <c r="K100" s="33"/>
      <c r="L100" s="33"/>
      <c r="M100" s="46"/>
      <c r="N100" s="47"/>
      <c r="O100" s="47"/>
      <c r="P100" s="47"/>
      <c r="Q100" s="48"/>
      <c r="R100" s="47"/>
    </row>
    <row r="101" spans="1:18" ht="23.25" hidden="1" customHeight="1" x14ac:dyDescent="0.25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</row>
    <row r="102" spans="1:18" ht="15" hidden="1" customHeight="1" x14ac:dyDescent="0.25">
      <c r="A102" s="5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53"/>
    </row>
    <row r="103" spans="1:18" ht="15" hidden="1" customHeight="1" x14ac:dyDescent="0.25">
      <c r="A103" s="7"/>
      <c r="B103" s="7"/>
      <c r="C103" s="7"/>
      <c r="D103" s="7"/>
      <c r="E103" s="8"/>
      <c r="F103" s="8"/>
      <c r="G103" s="8"/>
      <c r="H103" s="8"/>
      <c r="I103" s="8"/>
      <c r="J103" s="8"/>
      <c r="K103" s="8"/>
      <c r="L103" s="8"/>
      <c r="M103" s="9"/>
      <c r="N103" s="9"/>
      <c r="O103" s="9"/>
      <c r="P103" s="9"/>
      <c r="Q103" s="9"/>
      <c r="R103" s="10"/>
    </row>
    <row r="104" spans="1:18" ht="31.5" hidden="1" customHeight="1" x14ac:dyDescent="0.25">
      <c r="A104" s="7"/>
      <c r="B104" s="7"/>
      <c r="C104" s="7"/>
      <c r="D104" s="7"/>
      <c r="E104" s="8"/>
      <c r="F104" s="8"/>
      <c r="G104" s="8"/>
      <c r="H104" s="8"/>
      <c r="I104" s="8"/>
      <c r="J104" s="8"/>
      <c r="K104" s="8"/>
      <c r="L104" s="8"/>
      <c r="M104" s="9"/>
      <c r="N104" s="9"/>
      <c r="O104" s="9"/>
      <c r="P104" s="9"/>
      <c r="Q104" s="9"/>
      <c r="R104" s="10"/>
    </row>
    <row r="105" spans="1:18" ht="23.25" hidden="1" customHeight="1" x14ac:dyDescent="0.25">
      <c r="A105" s="7"/>
      <c r="B105" s="7"/>
      <c r="C105" s="7"/>
      <c r="D105" s="7"/>
      <c r="E105" s="11"/>
      <c r="F105" s="12"/>
      <c r="G105" s="12"/>
      <c r="H105" s="12"/>
      <c r="I105" s="12"/>
      <c r="J105" s="12"/>
      <c r="K105" s="12"/>
      <c r="L105" s="12"/>
      <c r="M105" s="12"/>
      <c r="N105" s="12"/>
      <c r="O105" s="13"/>
      <c r="P105" s="13"/>
      <c r="Q105" s="13"/>
      <c r="R105" s="13"/>
    </row>
    <row r="106" spans="1:18" ht="18" hidden="1" customHeight="1" x14ac:dyDescent="0.25">
      <c r="A106" s="7"/>
      <c r="B106" s="7"/>
      <c r="C106" s="7"/>
      <c r="D106" s="7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3"/>
      <c r="P106" s="13"/>
      <c r="Q106" s="13"/>
      <c r="R106" s="13"/>
    </row>
    <row r="107" spans="1:18" ht="18" hidden="1" customHeight="1" x14ac:dyDescent="0.25">
      <c r="A107" s="7"/>
      <c r="B107" s="7"/>
      <c r="C107" s="7"/>
      <c r="D107" s="7"/>
      <c r="E107" s="14"/>
      <c r="F107" s="15"/>
      <c r="G107" s="15"/>
      <c r="H107" s="15"/>
      <c r="I107" s="15"/>
      <c r="J107" s="15"/>
      <c r="K107" s="15"/>
      <c r="L107" s="15"/>
      <c r="M107" s="15"/>
      <c r="N107" s="15"/>
      <c r="O107" s="13"/>
      <c r="P107" s="13"/>
      <c r="Q107" s="13"/>
      <c r="R107" s="13"/>
    </row>
    <row r="108" spans="1:18" s="4" customFormat="1" ht="9" hidden="1" customHeight="1" x14ac:dyDescent="0.3">
      <c r="A108" s="7"/>
      <c r="B108" s="7"/>
      <c r="C108" s="7"/>
      <c r="D108" s="7"/>
      <c r="E108" s="16"/>
      <c r="F108" s="17"/>
      <c r="G108" s="17"/>
      <c r="H108" s="17"/>
      <c r="I108" s="18"/>
      <c r="J108" s="18"/>
      <c r="K108" s="18"/>
      <c r="L108" s="18"/>
      <c r="M108" s="18"/>
      <c r="N108" s="18"/>
      <c r="O108" s="18"/>
      <c r="P108" s="18"/>
      <c r="Q108" s="18"/>
      <c r="R108" s="7"/>
    </row>
    <row r="109" spans="1:18" ht="33" hidden="1" customHeight="1" x14ac:dyDescent="0.35">
      <c r="A109" s="7"/>
      <c r="B109" s="7"/>
      <c r="C109" s="7"/>
      <c r="D109" s="7"/>
      <c r="E109" s="19"/>
      <c r="F109" s="10"/>
      <c r="G109" s="20"/>
      <c r="H109" s="20"/>
      <c r="I109" s="21"/>
      <c r="J109" s="22"/>
      <c r="K109" s="22"/>
      <c r="L109" s="22"/>
      <c r="M109" s="22"/>
      <c r="N109" s="22"/>
      <c r="O109" s="22"/>
      <c r="P109" s="22"/>
      <c r="Q109" s="22"/>
      <c r="R109" s="23"/>
    </row>
    <row r="110" spans="1:18" ht="18.75" hidden="1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5"/>
      <c r="Q110" s="25"/>
      <c r="R110" s="25"/>
    </row>
    <row r="111" spans="1:18" ht="30.75" hidden="1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7"/>
      <c r="N111" s="27"/>
      <c r="O111" s="27"/>
      <c r="P111" s="28"/>
      <c r="Q111" s="28"/>
      <c r="R111" s="28"/>
    </row>
    <row r="112" spans="1:18" ht="30" hidden="1" customHeight="1" x14ac:dyDescent="0.25">
      <c r="A112" s="2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0" ht="30" hidden="1" customHeight="1" x14ac:dyDescent="0.25">
      <c r="A113" s="29"/>
      <c r="B113" s="30"/>
      <c r="C113" s="31"/>
      <c r="D113" s="32"/>
      <c r="E113" s="33"/>
      <c r="F113" s="33"/>
      <c r="G113" s="33"/>
      <c r="H113" s="33"/>
      <c r="I113" s="34"/>
      <c r="J113" s="35"/>
      <c r="K113" s="35"/>
      <c r="L113" s="35"/>
      <c r="M113" s="36"/>
      <c r="N113" s="37"/>
      <c r="O113" s="37"/>
      <c r="P113" s="37"/>
      <c r="Q113" s="37"/>
      <c r="R113" s="37"/>
    </row>
    <row r="114" spans="1:20" ht="30" hidden="1" customHeight="1" x14ac:dyDescent="0.25">
      <c r="A114" s="38"/>
      <c r="B114" s="31"/>
      <c r="C114" s="31"/>
      <c r="D114" s="33"/>
      <c r="E114" s="33"/>
      <c r="F114" s="33"/>
      <c r="G114" s="33"/>
      <c r="H114" s="33"/>
      <c r="I114" s="35"/>
      <c r="J114" s="35"/>
      <c r="K114" s="35"/>
      <c r="L114" s="35"/>
      <c r="M114" s="36"/>
      <c r="N114" s="33"/>
      <c r="O114" s="33"/>
      <c r="P114" s="33"/>
      <c r="Q114" s="39"/>
      <c r="R114" s="33"/>
    </row>
    <row r="115" spans="1:20" ht="30" hidden="1" customHeight="1" x14ac:dyDescent="0.25">
      <c r="A115" s="40"/>
      <c r="B115" s="33"/>
      <c r="C115" s="33"/>
      <c r="D115" s="41"/>
      <c r="E115" s="41"/>
      <c r="F115" s="41"/>
      <c r="G115" s="41"/>
      <c r="H115" s="41"/>
      <c r="I115" s="33"/>
      <c r="J115" s="33"/>
      <c r="K115" s="33"/>
      <c r="L115" s="33"/>
      <c r="M115" s="43"/>
      <c r="N115" s="7"/>
      <c r="O115" s="7"/>
      <c r="P115" s="7"/>
      <c r="Q115" s="44"/>
      <c r="R115" s="45"/>
    </row>
    <row r="116" spans="1:20" ht="30" hidden="1" customHeight="1" x14ac:dyDescent="0.25">
      <c r="A116" s="40"/>
      <c r="B116" s="33"/>
      <c r="C116" s="33"/>
      <c r="D116" s="10"/>
      <c r="E116" s="10"/>
      <c r="F116" s="10"/>
      <c r="G116" s="10"/>
      <c r="H116" s="10"/>
      <c r="I116" s="33"/>
      <c r="J116" s="33"/>
      <c r="K116" s="33"/>
      <c r="L116" s="33"/>
      <c r="M116" s="46"/>
      <c r="N116" s="47"/>
      <c r="O116" s="47"/>
      <c r="P116" s="47"/>
      <c r="Q116" s="48"/>
      <c r="R116" s="47"/>
    </row>
    <row r="117" spans="1:20" ht="30" hidden="1" customHeight="1" x14ac:dyDescent="0.25">
      <c r="A117" s="40"/>
      <c r="B117" s="33"/>
      <c r="C117" s="33"/>
      <c r="D117" s="10"/>
      <c r="E117" s="10"/>
      <c r="F117" s="10"/>
      <c r="G117" s="10"/>
      <c r="H117" s="10"/>
      <c r="I117" s="33"/>
      <c r="J117" s="33"/>
      <c r="K117" s="33"/>
      <c r="L117" s="33"/>
      <c r="M117" s="46"/>
      <c r="N117" s="47"/>
      <c r="O117" s="47"/>
      <c r="P117" s="47"/>
      <c r="Q117" s="48"/>
      <c r="R117" s="47"/>
    </row>
    <row r="118" spans="1:20" ht="30" hidden="1" customHeight="1" x14ac:dyDescent="0.25">
      <c r="A118" s="40"/>
      <c r="B118" s="33"/>
      <c r="C118" s="33"/>
      <c r="D118" s="10"/>
      <c r="E118" s="10"/>
      <c r="F118" s="10"/>
      <c r="G118" s="10"/>
      <c r="H118" s="10"/>
      <c r="I118" s="33"/>
      <c r="J118" s="33"/>
      <c r="K118" s="33"/>
      <c r="L118" s="33"/>
      <c r="M118" s="46"/>
      <c r="N118" s="47"/>
      <c r="O118" s="47"/>
      <c r="P118" s="47"/>
      <c r="Q118" s="48"/>
      <c r="R118" s="47"/>
    </row>
    <row r="119" spans="1:20" ht="30" hidden="1" customHeight="1" x14ac:dyDescent="0.25">
      <c r="A119" s="40"/>
      <c r="B119" s="33"/>
      <c r="C119" s="33"/>
      <c r="D119" s="49"/>
      <c r="E119" s="49"/>
      <c r="F119" s="49"/>
      <c r="G119" s="49"/>
      <c r="H119" s="49"/>
      <c r="I119" s="33"/>
      <c r="J119" s="33"/>
      <c r="K119" s="33"/>
      <c r="L119" s="33"/>
      <c r="M119" s="46"/>
      <c r="N119" s="47"/>
      <c r="O119" s="47"/>
      <c r="P119" s="47"/>
      <c r="Q119" s="48"/>
      <c r="R119" s="47"/>
    </row>
    <row r="120" spans="1:20" ht="30" hidden="1" customHeight="1" x14ac:dyDescent="0.25">
      <c r="A120" s="40"/>
      <c r="B120" s="33"/>
      <c r="C120" s="33"/>
      <c r="D120" s="10"/>
      <c r="E120" s="10"/>
      <c r="F120" s="10"/>
      <c r="G120" s="10"/>
      <c r="H120" s="10"/>
      <c r="I120" s="33"/>
      <c r="J120" s="33"/>
      <c r="K120" s="33"/>
      <c r="L120" s="33"/>
      <c r="M120" s="46"/>
      <c r="N120" s="47"/>
      <c r="O120" s="47"/>
      <c r="P120" s="47"/>
      <c r="Q120" s="48"/>
      <c r="R120" s="47"/>
    </row>
    <row r="121" spans="1:20" ht="30" hidden="1" customHeight="1" x14ac:dyDescent="0.25">
      <c r="A121" s="40"/>
      <c r="B121" s="33"/>
      <c r="C121" s="33"/>
      <c r="D121" s="10"/>
      <c r="E121" s="10"/>
      <c r="F121" s="10"/>
      <c r="G121" s="10"/>
      <c r="H121" s="10"/>
      <c r="I121" s="33"/>
      <c r="J121" s="33"/>
      <c r="K121" s="33"/>
      <c r="L121" s="33"/>
      <c r="M121" s="46"/>
      <c r="N121" s="47"/>
      <c r="O121" s="47"/>
      <c r="P121" s="47"/>
      <c r="Q121" s="48"/>
      <c r="R121" s="47"/>
    </row>
    <row r="122" spans="1:20" ht="30" hidden="1" customHeight="1" x14ac:dyDescent="0.25">
      <c r="A122" s="40"/>
      <c r="B122" s="33"/>
      <c r="C122" s="33"/>
      <c r="D122" s="10"/>
      <c r="E122" s="10"/>
      <c r="F122" s="10"/>
      <c r="G122" s="10"/>
      <c r="H122" s="10"/>
      <c r="I122" s="33"/>
      <c r="J122" s="33"/>
      <c r="K122" s="33"/>
      <c r="L122" s="33"/>
      <c r="M122" s="46"/>
      <c r="N122" s="47"/>
      <c r="O122" s="47"/>
      <c r="P122" s="47"/>
      <c r="Q122" s="48"/>
      <c r="R122" s="47"/>
    </row>
    <row r="123" spans="1:20" ht="30" hidden="1" customHeight="1" x14ac:dyDescent="0.25">
      <c r="A123" s="40"/>
      <c r="B123" s="33"/>
      <c r="C123" s="33"/>
      <c r="D123" s="10"/>
      <c r="E123" s="49"/>
      <c r="F123" s="49"/>
      <c r="G123" s="49"/>
      <c r="H123" s="49"/>
      <c r="I123" s="33"/>
      <c r="J123" s="33"/>
      <c r="K123" s="33"/>
      <c r="L123" s="33"/>
      <c r="M123" s="46"/>
      <c r="N123" s="47"/>
      <c r="O123" s="47"/>
      <c r="P123" s="47"/>
      <c r="Q123" s="48"/>
      <c r="R123" s="47"/>
    </row>
    <row r="124" spans="1:20" ht="30" hidden="1" customHeight="1" x14ac:dyDescent="0.25">
      <c r="A124" s="40"/>
      <c r="B124" s="33"/>
      <c r="C124" s="33"/>
      <c r="D124" s="10"/>
      <c r="E124" s="10"/>
      <c r="F124" s="10"/>
      <c r="G124" s="10"/>
      <c r="H124" s="10"/>
      <c r="I124" s="33"/>
      <c r="J124" s="33"/>
      <c r="K124" s="33"/>
      <c r="L124" s="33"/>
      <c r="M124" s="46"/>
      <c r="N124" s="47"/>
      <c r="O124" s="47"/>
      <c r="P124" s="47"/>
      <c r="Q124" s="48"/>
      <c r="R124" s="47"/>
    </row>
    <row r="125" spans="1:20" ht="30" hidden="1" customHeight="1" x14ac:dyDescent="0.25">
      <c r="A125" s="40"/>
      <c r="B125" s="33"/>
      <c r="C125" s="33"/>
      <c r="D125" s="10"/>
      <c r="E125" s="10"/>
      <c r="F125" s="10"/>
      <c r="G125" s="10"/>
      <c r="H125" s="10"/>
      <c r="I125" s="33"/>
      <c r="J125" s="33"/>
      <c r="K125" s="33"/>
      <c r="L125" s="33"/>
      <c r="M125" s="46"/>
      <c r="N125" s="47"/>
      <c r="O125" s="47"/>
      <c r="P125" s="47"/>
      <c r="Q125" s="48"/>
      <c r="R125" s="47"/>
    </row>
    <row r="126" spans="1:20" ht="30" hidden="1" customHeight="1" x14ac:dyDescent="0.25">
      <c r="A126" s="40"/>
      <c r="B126" s="33"/>
      <c r="C126" s="33"/>
      <c r="D126" s="50"/>
      <c r="E126" s="50"/>
      <c r="F126" s="50"/>
      <c r="G126" s="50"/>
      <c r="H126" s="50"/>
      <c r="I126" s="33"/>
      <c r="J126" s="33"/>
      <c r="K126" s="33"/>
      <c r="L126" s="33"/>
      <c r="M126" s="46"/>
      <c r="N126" s="47"/>
      <c r="O126" s="47"/>
      <c r="P126" s="47"/>
      <c r="Q126" s="48"/>
      <c r="R126" s="47"/>
    </row>
    <row r="127" spans="1:20" ht="60" hidden="1" customHeight="1" x14ac:dyDescent="0.25">
      <c r="A127" s="40"/>
      <c r="B127" s="33"/>
      <c r="C127" s="33"/>
      <c r="D127" s="10"/>
      <c r="E127" s="10"/>
      <c r="F127" s="10"/>
      <c r="G127" s="10"/>
      <c r="H127" s="10"/>
      <c r="I127" s="33"/>
      <c r="J127" s="33"/>
      <c r="K127" s="33"/>
      <c r="L127" s="33"/>
      <c r="M127" s="46"/>
      <c r="N127" s="47"/>
      <c r="O127" s="47"/>
      <c r="P127" s="47"/>
      <c r="Q127" s="48"/>
      <c r="R127" s="47"/>
      <c r="S127" s="6"/>
      <c r="T127" s="6"/>
    </row>
    <row r="128" spans="1:20" ht="60" hidden="1" customHeight="1" x14ac:dyDescent="0.25">
      <c r="A128" s="40"/>
      <c r="B128" s="33"/>
      <c r="C128" s="33"/>
      <c r="D128" s="49"/>
      <c r="E128" s="49"/>
      <c r="F128" s="49"/>
      <c r="G128" s="49"/>
      <c r="H128" s="49"/>
      <c r="I128" s="33"/>
      <c r="J128" s="33"/>
      <c r="K128" s="33"/>
      <c r="L128" s="33"/>
      <c r="M128" s="46"/>
      <c r="N128" s="47"/>
      <c r="O128" s="47"/>
      <c r="P128" s="47"/>
      <c r="Q128" s="48"/>
      <c r="R128" s="47"/>
      <c r="S128" s="5"/>
      <c r="T128" s="5"/>
    </row>
    <row r="129" spans="1:18" ht="15" hidden="1" customHeight="1" x14ac:dyDescent="0.25">
      <c r="A129" s="40"/>
      <c r="B129" s="33"/>
      <c r="C129" s="33"/>
      <c r="D129" s="49"/>
      <c r="E129" s="49"/>
      <c r="F129" s="49"/>
      <c r="G129" s="49"/>
      <c r="H129" s="49"/>
      <c r="I129" s="33"/>
      <c r="J129" s="33"/>
      <c r="K129" s="33"/>
      <c r="L129" s="33"/>
      <c r="M129" s="46"/>
      <c r="N129" s="47"/>
      <c r="O129" s="47"/>
      <c r="P129" s="47"/>
      <c r="Q129" s="48"/>
      <c r="R129" s="47"/>
    </row>
    <row r="130" spans="1:18" ht="30" hidden="1" customHeight="1" x14ac:dyDescent="0.25">
      <c r="A130" s="40"/>
      <c r="B130" s="33"/>
      <c r="C130" s="33"/>
      <c r="D130" s="50"/>
      <c r="E130" s="50"/>
      <c r="F130" s="50"/>
      <c r="G130" s="50"/>
      <c r="H130" s="50"/>
      <c r="I130" s="33"/>
      <c r="J130" s="33"/>
      <c r="K130" s="33"/>
      <c r="L130" s="33"/>
      <c r="M130" s="46"/>
      <c r="N130" s="47"/>
      <c r="O130" s="47"/>
      <c r="P130" s="47"/>
      <c r="Q130" s="48"/>
      <c r="R130" s="47"/>
    </row>
    <row r="131" spans="1:18" ht="19.5" hidden="1" x14ac:dyDescent="0.25">
      <c r="A131" s="40"/>
      <c r="B131" s="33"/>
      <c r="C131" s="33"/>
      <c r="D131" s="50"/>
      <c r="E131" s="50"/>
      <c r="F131" s="50"/>
      <c r="G131" s="50"/>
      <c r="H131" s="50"/>
      <c r="I131" s="54"/>
      <c r="J131" s="33"/>
      <c r="K131" s="33"/>
      <c r="L131" s="33"/>
      <c r="M131" s="46"/>
      <c r="N131" s="47"/>
      <c r="O131" s="47"/>
      <c r="P131" s="47"/>
      <c r="Q131" s="48"/>
      <c r="R131" s="47"/>
    </row>
    <row r="132" spans="1:18" ht="31.5" hidden="1" x14ac:dyDescent="0.25">
      <c r="A132" s="40"/>
      <c r="B132" s="33"/>
      <c r="C132" s="33"/>
      <c r="D132" s="50"/>
      <c r="E132" s="50"/>
      <c r="F132" s="50"/>
      <c r="G132" s="50"/>
      <c r="H132" s="50"/>
      <c r="I132" s="54"/>
      <c r="J132" s="33"/>
      <c r="K132" s="33"/>
      <c r="L132" s="33"/>
      <c r="M132" s="55"/>
      <c r="N132" s="56"/>
      <c r="O132" s="56"/>
      <c r="P132" s="56"/>
      <c r="Q132" s="57"/>
      <c r="R132" s="56"/>
    </row>
    <row r="133" spans="1:18" hidden="1" x14ac:dyDescent="0.25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</row>
    <row r="134" spans="1:18" hidden="1" x14ac:dyDescent="0.25">
      <c r="A134" s="5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53"/>
    </row>
    <row r="135" spans="1:18" hidden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idden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idden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idden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</sheetData>
  <mergeCells count="138">
    <mergeCell ref="Q58:R58"/>
    <mergeCell ref="A61:R61"/>
    <mergeCell ref="A62:Q62"/>
    <mergeCell ref="A60:R60"/>
    <mergeCell ref="A52:E52"/>
    <mergeCell ref="F52:L52"/>
    <mergeCell ref="M52:P52"/>
    <mergeCell ref="Q52:R52"/>
    <mergeCell ref="A53:E53"/>
    <mergeCell ref="F53:L53"/>
    <mergeCell ref="M53:P53"/>
    <mergeCell ref="Q53:R53"/>
    <mergeCell ref="A59:L59"/>
    <mergeCell ref="M59:P59"/>
    <mergeCell ref="Q59:R59"/>
    <mergeCell ref="A54:E54"/>
    <mergeCell ref="F54:L54"/>
    <mergeCell ref="M54:P54"/>
    <mergeCell ref="Q54:R54"/>
    <mergeCell ref="M56:P56"/>
    <mergeCell ref="Q56:R56"/>
    <mergeCell ref="A55:R55"/>
    <mergeCell ref="A56:L56"/>
    <mergeCell ref="A57:L57"/>
    <mergeCell ref="M57:P57"/>
    <mergeCell ref="Q57:R57"/>
    <mergeCell ref="A58:L58"/>
    <mergeCell ref="M58:P58"/>
    <mergeCell ref="A45:E45"/>
    <mergeCell ref="F45:L45"/>
    <mergeCell ref="M45:P45"/>
    <mergeCell ref="Q45:R45"/>
    <mergeCell ref="A46:E46"/>
    <mergeCell ref="F46:L46"/>
    <mergeCell ref="A51:E51"/>
    <mergeCell ref="F51:L51"/>
    <mergeCell ref="M51:P51"/>
    <mergeCell ref="Q51:R51"/>
    <mergeCell ref="M46:P46"/>
    <mergeCell ref="Q46:R46"/>
    <mergeCell ref="A48:E48"/>
    <mergeCell ref="F48:L48"/>
    <mergeCell ref="M48:P48"/>
    <mergeCell ref="Q48:R48"/>
    <mergeCell ref="A50:E50"/>
    <mergeCell ref="F50:L50"/>
    <mergeCell ref="M50:P50"/>
    <mergeCell ref="Q50:R50"/>
    <mergeCell ref="A47:E47"/>
    <mergeCell ref="F47:L47"/>
    <mergeCell ref="M47:P47"/>
    <mergeCell ref="Q47:R47"/>
    <mergeCell ref="A32:R32"/>
    <mergeCell ref="A33:Q33"/>
    <mergeCell ref="A41:L41"/>
    <mergeCell ref="M41:R41"/>
    <mergeCell ref="A42:L42"/>
    <mergeCell ref="F44:L44"/>
    <mergeCell ref="M44:P44"/>
    <mergeCell ref="Q44:R44"/>
    <mergeCell ref="M42:R42"/>
    <mergeCell ref="E34:N39"/>
    <mergeCell ref="O35:R37"/>
    <mergeCell ref="O38:R39"/>
    <mergeCell ref="A40:D40"/>
    <mergeCell ref="F40:R40"/>
    <mergeCell ref="A43:R43"/>
    <mergeCell ref="A44:E44"/>
    <mergeCell ref="B29:C29"/>
    <mergeCell ref="D29:L29"/>
    <mergeCell ref="M29:R29"/>
    <mergeCell ref="B30:C30"/>
    <mergeCell ref="B31:C31"/>
    <mergeCell ref="D31:L31"/>
    <mergeCell ref="M31:R31"/>
    <mergeCell ref="D30:L30"/>
    <mergeCell ref="M30:R30"/>
    <mergeCell ref="D24:L24"/>
    <mergeCell ref="M24:R24"/>
    <mergeCell ref="B26:C26"/>
    <mergeCell ref="D26:L26"/>
    <mergeCell ref="M26:R26"/>
    <mergeCell ref="B27:C27"/>
    <mergeCell ref="D27:L27"/>
    <mergeCell ref="M27:R27"/>
    <mergeCell ref="A25:R25"/>
    <mergeCell ref="O3:R5"/>
    <mergeCell ref="B12:C12"/>
    <mergeCell ref="D12:L12"/>
    <mergeCell ref="M12:R12"/>
    <mergeCell ref="E2:N7"/>
    <mergeCell ref="O6:R7"/>
    <mergeCell ref="A8:D8"/>
    <mergeCell ref="B14:C14"/>
    <mergeCell ref="D14:L14"/>
    <mergeCell ref="M14:R14"/>
    <mergeCell ref="F8:R8"/>
    <mergeCell ref="A10:L10"/>
    <mergeCell ref="M10:R10"/>
    <mergeCell ref="A11:R11"/>
    <mergeCell ref="A9:L9"/>
    <mergeCell ref="M9:R9"/>
    <mergeCell ref="B13:C13"/>
    <mergeCell ref="D13:L13"/>
    <mergeCell ref="M13:R13"/>
    <mergeCell ref="B15:C15"/>
    <mergeCell ref="D15:L15"/>
    <mergeCell ref="M15:R15"/>
    <mergeCell ref="B16:C16"/>
    <mergeCell ref="D16:L16"/>
    <mergeCell ref="M16:R16"/>
    <mergeCell ref="B17:C17"/>
    <mergeCell ref="D17:L17"/>
    <mergeCell ref="M17:R17"/>
    <mergeCell ref="A49:E49"/>
    <mergeCell ref="F49:L49"/>
    <mergeCell ref="M49:P49"/>
    <mergeCell ref="Q49:R49"/>
    <mergeCell ref="A18:R18"/>
    <mergeCell ref="B19:C19"/>
    <mergeCell ref="D19:L19"/>
    <mergeCell ref="M19:R19"/>
    <mergeCell ref="B20:C20"/>
    <mergeCell ref="B28:C28"/>
    <mergeCell ref="D28:L28"/>
    <mergeCell ref="M28:R28"/>
    <mergeCell ref="D20:L20"/>
    <mergeCell ref="M20:R20"/>
    <mergeCell ref="B21:C21"/>
    <mergeCell ref="D21:L21"/>
    <mergeCell ref="M21:R21"/>
    <mergeCell ref="B22:C22"/>
    <mergeCell ref="D22:L22"/>
    <mergeCell ref="M22:R22"/>
    <mergeCell ref="B23:C23"/>
    <mergeCell ref="D23:L23"/>
    <mergeCell ref="M23:R23"/>
    <mergeCell ref="B24:C24"/>
  </mergeCells>
  <conditionalFormatting sqref="M46:R46 M52:R52 M54:R54">
    <cfRule type="cellIs" dxfId="13" priority="1" operator="equal">
      <formula>0</formula>
    </cfRule>
  </conditionalFormatting>
  <conditionalFormatting sqref="M56:R56">
    <cfRule type="cellIs" dxfId="12" priority="5" operator="equal">
      <formula>0</formula>
    </cfRule>
  </conditionalFormatting>
  <conditionalFormatting sqref="M59:R59">
    <cfRule type="cellIs" dxfId="11" priority="3" operator="equal">
      <formula>0</formula>
    </cfRule>
  </conditionalFormatting>
  <dataValidations disablePrompts="1" count="1">
    <dataValidation type="list" allowBlank="1" showInputMessage="1" showErrorMessage="1" sqref="I67 I108" xr:uid="{00000000-0002-0000-0400-000000000000}">
      <formula1>$Z$3:$Z$10</formula1>
    </dataValidation>
  </dataValidations>
  <printOptions horizontalCentered="1"/>
  <pageMargins left="0.4" right="0.4" top="0.4" bottom="0.4" header="0" footer="0"/>
  <pageSetup scale="76" fitToHeight="2" orientation="portrait" r:id="rId1"/>
  <rowBreaks count="1" manualBreakCount="1">
    <brk id="33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58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570312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452" t="s">
        <v>101</v>
      </c>
      <c r="P3" s="249"/>
      <c r="Q3" s="249"/>
      <c r="R3" s="250"/>
    </row>
    <row r="4" spans="1:18" s="61" customFormat="1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s="61" customFormat="1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s="61" customFormat="1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s="61" customFormat="1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s="61" customFormat="1" ht="23.25" x14ac:dyDescent="0.35">
      <c r="A8" s="252" t="s">
        <v>97</v>
      </c>
      <c r="B8" s="253"/>
      <c r="C8" s="253"/>
      <c r="D8" s="253"/>
      <c r="E8" s="189">
        <f>'Schedule 2'!$E$8</f>
        <v>2026</v>
      </c>
      <c r="F8" s="410" t="s">
        <v>20</v>
      </c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2"/>
    </row>
    <row r="9" spans="1:18" s="61" customFormat="1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s="61" customFormat="1" ht="30" customHeight="1" x14ac:dyDescent="0.25">
      <c r="A10" s="413" t="str">
        <f>IF('Schedule 2'!$A$10="","",'Schedule 2'!$A$10)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  <c r="M10" s="260" t="str">
        <f>IF('Schedule 2'!$M$10="","",'Schedule 2'!$M$10)</f>
        <v/>
      </c>
      <c r="N10" s="261"/>
      <c r="O10" s="261"/>
      <c r="P10" s="261"/>
      <c r="Q10" s="261"/>
      <c r="R10" s="262"/>
    </row>
    <row r="11" spans="1:18" s="61" customFormat="1" ht="18" customHeight="1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5"/>
    </row>
    <row r="12" spans="1:18" ht="60" customHeight="1" x14ac:dyDescent="0.25">
      <c r="A12" s="79" t="s">
        <v>3</v>
      </c>
      <c r="B12" s="502" t="s">
        <v>21</v>
      </c>
      <c r="C12" s="503"/>
      <c r="D12" s="504"/>
      <c r="E12" s="80" t="s">
        <v>22</v>
      </c>
      <c r="F12" s="505" t="s">
        <v>23</v>
      </c>
      <c r="G12" s="506"/>
      <c r="H12" s="507" t="s">
        <v>24</v>
      </c>
      <c r="I12" s="508"/>
      <c r="J12" s="509" t="s">
        <v>212</v>
      </c>
      <c r="K12" s="509"/>
      <c r="L12" s="510"/>
      <c r="M12" s="80" t="s">
        <v>25</v>
      </c>
      <c r="N12" s="507" t="s">
        <v>26</v>
      </c>
      <c r="O12" s="511"/>
      <c r="P12" s="512"/>
      <c r="Q12" s="80" t="s">
        <v>27</v>
      </c>
      <c r="R12" s="80" t="s">
        <v>102</v>
      </c>
    </row>
    <row r="13" spans="1:18" ht="30" customHeight="1" x14ac:dyDescent="0.25">
      <c r="A13" s="81" t="s">
        <v>94</v>
      </c>
      <c r="B13" s="490"/>
      <c r="C13" s="491"/>
      <c r="D13" s="492"/>
      <c r="E13" s="89"/>
      <c r="F13" s="493"/>
      <c r="G13" s="494"/>
      <c r="H13" s="495"/>
      <c r="I13" s="496"/>
      <c r="J13" s="497"/>
      <c r="K13" s="498"/>
      <c r="L13" s="499"/>
      <c r="M13" s="78"/>
      <c r="N13" s="495"/>
      <c r="O13" s="500"/>
      <c r="P13" s="501"/>
      <c r="Q13" s="85"/>
      <c r="R13" s="85"/>
    </row>
    <row r="14" spans="1:18" ht="30" customHeight="1" x14ac:dyDescent="0.25">
      <c r="A14" s="81" t="s">
        <v>93</v>
      </c>
      <c r="B14" s="513"/>
      <c r="C14" s="514"/>
      <c r="D14" s="514"/>
      <c r="E14" s="90"/>
      <c r="F14" s="515"/>
      <c r="G14" s="516"/>
      <c r="H14" s="517"/>
      <c r="I14" s="517"/>
      <c r="J14" s="518"/>
      <c r="K14" s="518"/>
      <c r="L14" s="518"/>
      <c r="M14" s="59"/>
      <c r="N14" s="517"/>
      <c r="O14" s="519"/>
      <c r="P14" s="519"/>
      <c r="Q14" s="86"/>
      <c r="R14" s="86"/>
    </row>
    <row r="15" spans="1:18" ht="30" customHeight="1" x14ac:dyDescent="0.25">
      <c r="A15" s="81" t="s">
        <v>92</v>
      </c>
      <c r="B15" s="513"/>
      <c r="C15" s="514"/>
      <c r="D15" s="514"/>
      <c r="E15" s="90"/>
      <c r="F15" s="515"/>
      <c r="G15" s="516"/>
      <c r="H15" s="517"/>
      <c r="I15" s="517"/>
      <c r="J15" s="518"/>
      <c r="K15" s="518"/>
      <c r="L15" s="518"/>
      <c r="M15" s="59"/>
      <c r="N15" s="517"/>
      <c r="O15" s="519"/>
      <c r="P15" s="519"/>
      <c r="Q15" s="86"/>
      <c r="R15" s="86"/>
    </row>
    <row r="16" spans="1:18" ht="30" customHeight="1" x14ac:dyDescent="0.25">
      <c r="A16" s="81" t="s">
        <v>91</v>
      </c>
      <c r="B16" s="513"/>
      <c r="C16" s="514"/>
      <c r="D16" s="514"/>
      <c r="E16" s="90"/>
      <c r="F16" s="515"/>
      <c r="G16" s="516"/>
      <c r="H16" s="517"/>
      <c r="I16" s="517"/>
      <c r="J16" s="518"/>
      <c r="K16" s="518"/>
      <c r="L16" s="518"/>
      <c r="M16" s="59"/>
      <c r="N16" s="517"/>
      <c r="O16" s="519"/>
      <c r="P16" s="519"/>
      <c r="Q16" s="86"/>
      <c r="R16" s="86"/>
    </row>
    <row r="17" spans="1:18" ht="30" customHeight="1" x14ac:dyDescent="0.25">
      <c r="A17" s="81" t="s">
        <v>90</v>
      </c>
      <c r="B17" s="513"/>
      <c r="C17" s="514"/>
      <c r="D17" s="514"/>
      <c r="E17" s="90"/>
      <c r="F17" s="515"/>
      <c r="G17" s="516"/>
      <c r="H17" s="517"/>
      <c r="I17" s="517"/>
      <c r="J17" s="518"/>
      <c r="K17" s="518"/>
      <c r="L17" s="518"/>
      <c r="M17" s="59"/>
      <c r="N17" s="517"/>
      <c r="O17" s="519"/>
      <c r="P17" s="519"/>
      <c r="Q17" s="86"/>
      <c r="R17" s="86"/>
    </row>
    <row r="18" spans="1:18" ht="30" customHeight="1" x14ac:dyDescent="0.25">
      <c r="A18" s="81" t="s">
        <v>89</v>
      </c>
      <c r="B18" s="513"/>
      <c r="C18" s="514"/>
      <c r="D18" s="514"/>
      <c r="E18" s="90"/>
      <c r="F18" s="515"/>
      <c r="G18" s="516"/>
      <c r="H18" s="517"/>
      <c r="I18" s="517"/>
      <c r="J18" s="518"/>
      <c r="K18" s="518"/>
      <c r="L18" s="518"/>
      <c r="M18" s="59"/>
      <c r="N18" s="517"/>
      <c r="O18" s="519"/>
      <c r="P18" s="519"/>
      <c r="Q18" s="86"/>
      <c r="R18" s="86"/>
    </row>
    <row r="19" spans="1:18" ht="30" customHeight="1" x14ac:dyDescent="0.25">
      <c r="A19" s="81" t="s">
        <v>88</v>
      </c>
      <c r="B19" s="513"/>
      <c r="C19" s="514"/>
      <c r="D19" s="514"/>
      <c r="E19" s="90"/>
      <c r="F19" s="515"/>
      <c r="G19" s="516"/>
      <c r="H19" s="517"/>
      <c r="I19" s="517"/>
      <c r="J19" s="518"/>
      <c r="K19" s="518"/>
      <c r="L19" s="518"/>
      <c r="M19" s="59"/>
      <c r="N19" s="517"/>
      <c r="O19" s="519"/>
      <c r="P19" s="519"/>
      <c r="Q19" s="86"/>
      <c r="R19" s="86"/>
    </row>
    <row r="20" spans="1:18" ht="30" customHeight="1" x14ac:dyDescent="0.25">
      <c r="A20" s="81" t="s">
        <v>87</v>
      </c>
      <c r="B20" s="513"/>
      <c r="C20" s="514"/>
      <c r="D20" s="514"/>
      <c r="E20" s="90"/>
      <c r="F20" s="515"/>
      <c r="G20" s="516"/>
      <c r="H20" s="517"/>
      <c r="I20" s="517"/>
      <c r="J20" s="518"/>
      <c r="K20" s="518"/>
      <c r="L20" s="518"/>
      <c r="M20" s="59"/>
      <c r="N20" s="517"/>
      <c r="O20" s="519"/>
      <c r="P20" s="519"/>
      <c r="Q20" s="86"/>
      <c r="R20" s="86"/>
    </row>
    <row r="21" spans="1:18" ht="30" customHeight="1" x14ac:dyDescent="0.25">
      <c r="A21" s="81" t="s">
        <v>86</v>
      </c>
      <c r="B21" s="513"/>
      <c r="C21" s="514"/>
      <c r="D21" s="514"/>
      <c r="E21" s="90"/>
      <c r="F21" s="515"/>
      <c r="G21" s="516"/>
      <c r="H21" s="517"/>
      <c r="I21" s="517"/>
      <c r="J21" s="518"/>
      <c r="K21" s="518"/>
      <c r="L21" s="518"/>
      <c r="M21" s="59"/>
      <c r="N21" s="517"/>
      <c r="O21" s="519"/>
      <c r="P21" s="519"/>
      <c r="Q21" s="86"/>
      <c r="R21" s="86"/>
    </row>
    <row r="22" spans="1:18" ht="30" customHeight="1" x14ac:dyDescent="0.25">
      <c r="A22" s="81" t="s">
        <v>85</v>
      </c>
      <c r="B22" s="520"/>
      <c r="C22" s="521"/>
      <c r="D22" s="521"/>
      <c r="E22" s="91"/>
      <c r="F22" s="522"/>
      <c r="G22" s="523"/>
      <c r="H22" s="524"/>
      <c r="I22" s="524"/>
      <c r="J22" s="525"/>
      <c r="K22" s="525"/>
      <c r="L22" s="525"/>
      <c r="M22" s="82"/>
      <c r="N22" s="524"/>
      <c r="O22" s="526"/>
      <c r="P22" s="526"/>
      <c r="Q22" s="87"/>
      <c r="R22" s="87"/>
    </row>
    <row r="23" spans="1:18" ht="30" customHeight="1" x14ac:dyDescent="0.25">
      <c r="A23" s="81" t="s">
        <v>84</v>
      </c>
      <c r="B23" s="527" t="s">
        <v>28</v>
      </c>
      <c r="C23" s="528"/>
      <c r="D23" s="529"/>
      <c r="E23" s="88">
        <f>E13+E14+E15+E16+E17+E18+E19+E20+E21+E22</f>
        <v>0</v>
      </c>
      <c r="F23" s="530">
        <f>F13+F14+F15+F16+F17+F18+F19+F20+F21+F22</f>
        <v>0</v>
      </c>
      <c r="G23" s="531"/>
      <c r="H23" s="532"/>
      <c r="I23" s="533"/>
      <c r="J23" s="534"/>
      <c r="K23" s="534"/>
      <c r="L23" s="534"/>
      <c r="M23" s="83"/>
      <c r="N23" s="535"/>
      <c r="O23" s="536"/>
      <c r="P23" s="537"/>
      <c r="Q23" s="88">
        <f>Q13+Q14+Q15+Q16+Q17+Q18+Q19+Q20+Q21+Q22</f>
        <v>0</v>
      </c>
      <c r="R23" s="88">
        <f>R13+R14+R15+R16+R17+R18+R19+R20+R21+R22</f>
        <v>0</v>
      </c>
    </row>
    <row r="24" spans="1:18" ht="60" customHeight="1" x14ac:dyDescent="0.25">
      <c r="A24" s="79" t="s">
        <v>3</v>
      </c>
      <c r="B24" s="502" t="s">
        <v>29</v>
      </c>
      <c r="C24" s="503"/>
      <c r="D24" s="504"/>
      <c r="E24" s="84" t="s">
        <v>22</v>
      </c>
      <c r="F24" s="505" t="s">
        <v>23</v>
      </c>
      <c r="G24" s="506"/>
      <c r="H24" s="538" t="s">
        <v>24</v>
      </c>
      <c r="I24" s="508"/>
      <c r="J24" s="509" t="s">
        <v>212</v>
      </c>
      <c r="K24" s="509"/>
      <c r="L24" s="510"/>
      <c r="M24" s="80" t="s">
        <v>25</v>
      </c>
      <c r="N24" s="507" t="s">
        <v>26</v>
      </c>
      <c r="O24" s="511"/>
      <c r="P24" s="512"/>
      <c r="Q24" s="80" t="s">
        <v>27</v>
      </c>
      <c r="R24" s="80" t="s">
        <v>102</v>
      </c>
    </row>
    <row r="25" spans="1:18" ht="30" customHeight="1" x14ac:dyDescent="0.25">
      <c r="A25" s="81" t="s">
        <v>83</v>
      </c>
      <c r="B25" s="490"/>
      <c r="C25" s="491"/>
      <c r="D25" s="492"/>
      <c r="E25" s="89"/>
      <c r="F25" s="493"/>
      <c r="G25" s="494"/>
      <c r="H25" s="495"/>
      <c r="I25" s="496"/>
      <c r="J25" s="497"/>
      <c r="K25" s="498"/>
      <c r="L25" s="499"/>
      <c r="M25" s="78"/>
      <c r="N25" s="495"/>
      <c r="O25" s="500"/>
      <c r="P25" s="501"/>
      <c r="Q25" s="86"/>
      <c r="R25" s="86"/>
    </row>
    <row r="26" spans="1:18" ht="30" customHeight="1" x14ac:dyDescent="0.25">
      <c r="A26" s="81" t="s">
        <v>82</v>
      </c>
      <c r="B26" s="513"/>
      <c r="C26" s="514"/>
      <c r="D26" s="514"/>
      <c r="E26" s="90"/>
      <c r="F26" s="515"/>
      <c r="G26" s="516"/>
      <c r="H26" s="517"/>
      <c r="I26" s="517"/>
      <c r="J26" s="518"/>
      <c r="K26" s="518"/>
      <c r="L26" s="518"/>
      <c r="M26" s="59"/>
      <c r="N26" s="517"/>
      <c r="O26" s="519"/>
      <c r="P26" s="519"/>
      <c r="Q26" s="86"/>
      <c r="R26" s="86"/>
    </row>
    <row r="27" spans="1:18" ht="30" customHeight="1" x14ac:dyDescent="0.25">
      <c r="A27" s="81" t="s">
        <v>81</v>
      </c>
      <c r="B27" s="513"/>
      <c r="C27" s="514"/>
      <c r="D27" s="514"/>
      <c r="E27" s="90"/>
      <c r="F27" s="515"/>
      <c r="G27" s="516"/>
      <c r="H27" s="517"/>
      <c r="I27" s="517"/>
      <c r="J27" s="518"/>
      <c r="K27" s="518"/>
      <c r="L27" s="518"/>
      <c r="M27" s="59"/>
      <c r="N27" s="517"/>
      <c r="O27" s="519"/>
      <c r="P27" s="519"/>
      <c r="Q27" s="86"/>
      <c r="R27" s="86"/>
    </row>
    <row r="28" spans="1:18" ht="30" customHeight="1" x14ac:dyDescent="0.25">
      <c r="A28" s="81" t="s">
        <v>80</v>
      </c>
      <c r="B28" s="513"/>
      <c r="C28" s="514"/>
      <c r="D28" s="514"/>
      <c r="E28" s="90"/>
      <c r="F28" s="515"/>
      <c r="G28" s="516"/>
      <c r="H28" s="517"/>
      <c r="I28" s="517"/>
      <c r="J28" s="518"/>
      <c r="K28" s="518"/>
      <c r="L28" s="518"/>
      <c r="M28" s="59"/>
      <c r="N28" s="517"/>
      <c r="O28" s="519"/>
      <c r="P28" s="519"/>
      <c r="Q28" s="86"/>
      <c r="R28" s="86"/>
    </row>
    <row r="29" spans="1:18" ht="30" customHeight="1" x14ac:dyDescent="0.25">
      <c r="A29" s="81" t="s">
        <v>79</v>
      </c>
      <c r="B29" s="513"/>
      <c r="C29" s="514"/>
      <c r="D29" s="514"/>
      <c r="E29" s="90"/>
      <c r="F29" s="515"/>
      <c r="G29" s="516"/>
      <c r="H29" s="517"/>
      <c r="I29" s="517"/>
      <c r="J29" s="518"/>
      <c r="K29" s="518"/>
      <c r="L29" s="518"/>
      <c r="M29" s="59"/>
      <c r="N29" s="517"/>
      <c r="O29" s="519"/>
      <c r="P29" s="519"/>
      <c r="Q29" s="86"/>
      <c r="R29" s="86"/>
    </row>
    <row r="30" spans="1:18" ht="30.75" customHeight="1" x14ac:dyDescent="0.25">
      <c r="A30" s="81" t="s">
        <v>78</v>
      </c>
      <c r="B30" s="513"/>
      <c r="C30" s="514"/>
      <c r="D30" s="514"/>
      <c r="E30" s="90"/>
      <c r="F30" s="515"/>
      <c r="G30" s="516"/>
      <c r="H30" s="517"/>
      <c r="I30" s="517"/>
      <c r="J30" s="518"/>
      <c r="K30" s="518"/>
      <c r="L30" s="518"/>
      <c r="M30" s="59"/>
      <c r="N30" s="517"/>
      <c r="O30" s="519"/>
      <c r="P30" s="519"/>
      <c r="Q30" s="86"/>
      <c r="R30" s="86"/>
    </row>
    <row r="31" spans="1:18" ht="30" customHeight="1" x14ac:dyDescent="0.25">
      <c r="A31" s="81" t="s">
        <v>77</v>
      </c>
      <c r="B31" s="513"/>
      <c r="C31" s="514"/>
      <c r="D31" s="514"/>
      <c r="E31" s="90"/>
      <c r="F31" s="515"/>
      <c r="G31" s="516"/>
      <c r="H31" s="517"/>
      <c r="I31" s="517"/>
      <c r="J31" s="518"/>
      <c r="K31" s="518"/>
      <c r="L31" s="518"/>
      <c r="M31" s="59"/>
      <c r="N31" s="517"/>
      <c r="O31" s="519"/>
      <c r="P31" s="519"/>
      <c r="Q31" s="86"/>
      <c r="R31" s="86"/>
    </row>
    <row r="32" spans="1:18" ht="30" customHeight="1" x14ac:dyDescent="0.25">
      <c r="A32" s="81" t="s">
        <v>76</v>
      </c>
      <c r="B32" s="513"/>
      <c r="C32" s="514"/>
      <c r="D32" s="514"/>
      <c r="E32" s="90"/>
      <c r="F32" s="515"/>
      <c r="G32" s="516"/>
      <c r="H32" s="517"/>
      <c r="I32" s="517"/>
      <c r="J32" s="518"/>
      <c r="K32" s="518"/>
      <c r="L32" s="518"/>
      <c r="M32" s="59"/>
      <c r="N32" s="517"/>
      <c r="O32" s="519"/>
      <c r="P32" s="519"/>
      <c r="Q32" s="86"/>
      <c r="R32" s="86"/>
    </row>
    <row r="33" spans="1:18" ht="30" customHeight="1" x14ac:dyDescent="0.25">
      <c r="A33" s="81" t="s">
        <v>75</v>
      </c>
      <c r="B33" s="513"/>
      <c r="C33" s="514"/>
      <c r="D33" s="514"/>
      <c r="E33" s="90"/>
      <c r="F33" s="515"/>
      <c r="G33" s="516"/>
      <c r="H33" s="517"/>
      <c r="I33" s="517"/>
      <c r="J33" s="518"/>
      <c r="K33" s="518"/>
      <c r="L33" s="518"/>
      <c r="M33" s="59"/>
      <c r="N33" s="517"/>
      <c r="O33" s="519"/>
      <c r="P33" s="519"/>
      <c r="Q33" s="86"/>
      <c r="R33" s="86"/>
    </row>
    <row r="34" spans="1:18" ht="30" customHeight="1" x14ac:dyDescent="0.25">
      <c r="A34" s="81" t="s">
        <v>74</v>
      </c>
      <c r="B34" s="520"/>
      <c r="C34" s="521"/>
      <c r="D34" s="521"/>
      <c r="E34" s="91"/>
      <c r="F34" s="522"/>
      <c r="G34" s="523"/>
      <c r="H34" s="524"/>
      <c r="I34" s="524"/>
      <c r="J34" s="525"/>
      <c r="K34" s="525"/>
      <c r="L34" s="525"/>
      <c r="M34" s="82"/>
      <c r="N34" s="524"/>
      <c r="O34" s="526"/>
      <c r="P34" s="526"/>
      <c r="Q34" s="86"/>
      <c r="R34" s="86"/>
    </row>
    <row r="35" spans="1:18" ht="30" customHeight="1" x14ac:dyDescent="0.25">
      <c r="A35" s="81" t="s">
        <v>73</v>
      </c>
      <c r="B35" s="527" t="s">
        <v>103</v>
      </c>
      <c r="C35" s="528"/>
      <c r="D35" s="529"/>
      <c r="E35" s="88">
        <f>E25+E26+E27+E28+E29+E30+E31+E32+E33+E34</f>
        <v>0</v>
      </c>
      <c r="F35" s="530">
        <f>F25+F26+F27+F28+F29+F30+F31+F32+F33+F34</f>
        <v>0</v>
      </c>
      <c r="G35" s="531"/>
      <c r="H35" s="532"/>
      <c r="I35" s="533"/>
      <c r="J35" s="534"/>
      <c r="K35" s="534"/>
      <c r="L35" s="534"/>
      <c r="M35" s="83"/>
      <c r="N35" s="535"/>
      <c r="O35" s="536"/>
      <c r="P35" s="537"/>
      <c r="Q35" s="88">
        <f>Q25+Q26+Q27+Q28+Q29+Q30+Q31+Q32+Q33+Q34</f>
        <v>0</v>
      </c>
      <c r="R35" s="88">
        <f>R25+R26+R27+R28+R29+R30+R31+R32+R33+R34</f>
        <v>0</v>
      </c>
    </row>
    <row r="36" spans="1:18" ht="12.6" customHeight="1" x14ac:dyDescent="0.25">
      <c r="A36" s="539"/>
      <c r="B36" s="540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1"/>
    </row>
    <row r="37" spans="1:18" s="61" customFormat="1" ht="14.45" customHeight="1" x14ac:dyDescent="0.25">
      <c r="A37" s="371">
        <v>45292</v>
      </c>
      <c r="B37" s="37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  <c r="R37" s="96" t="s">
        <v>104</v>
      </c>
    </row>
    <row r="38" spans="1:18" ht="20.2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0.2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0.2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0.25" hidden="1" customHeight="1" x14ac:dyDescent="0.25"/>
    <row r="42" spans="1:18" ht="20.25" hidden="1" customHeight="1" x14ac:dyDescent="0.25"/>
    <row r="44" spans="1:18" ht="20.25" hidden="1" customHeight="1" x14ac:dyDescent="0.25"/>
    <row r="54" ht="20.25" hidden="1" customHeight="1" x14ac:dyDescent="0.25"/>
    <row r="55" ht="20.25" hidden="1" customHeight="1" x14ac:dyDescent="0.25"/>
    <row r="56" ht="25.5" hidden="1" customHeight="1" x14ac:dyDescent="0.25"/>
    <row r="57" ht="25.5" hidden="1" customHeight="1" x14ac:dyDescent="0.25"/>
    <row r="58" x14ac:dyDescent="0.25"/>
  </sheetData>
  <mergeCells count="133">
    <mergeCell ref="A36:R36"/>
    <mergeCell ref="B34:D34"/>
    <mergeCell ref="F34:G34"/>
    <mergeCell ref="H34:I34"/>
    <mergeCell ref="J34:L34"/>
    <mergeCell ref="N34:P34"/>
    <mergeCell ref="B33:D33"/>
    <mergeCell ref="F33:G33"/>
    <mergeCell ref="H33:I33"/>
    <mergeCell ref="J33:L33"/>
    <mergeCell ref="N33:P33"/>
    <mergeCell ref="N31:P31"/>
    <mergeCell ref="N30:P30"/>
    <mergeCell ref="B35:D35"/>
    <mergeCell ref="F35:G35"/>
    <mergeCell ref="H35:I35"/>
    <mergeCell ref="J35:L35"/>
    <mergeCell ref="B32:D32"/>
    <mergeCell ref="F32:G32"/>
    <mergeCell ref="H32:I32"/>
    <mergeCell ref="J32:L32"/>
    <mergeCell ref="N32:P32"/>
    <mergeCell ref="N35:P35"/>
    <mergeCell ref="J29:L29"/>
    <mergeCell ref="B30:D30"/>
    <mergeCell ref="F30:G30"/>
    <mergeCell ref="H30:I30"/>
    <mergeCell ref="J30:L30"/>
    <mergeCell ref="B31:D31"/>
    <mergeCell ref="F31:G31"/>
    <mergeCell ref="H31:I31"/>
    <mergeCell ref="J31:L31"/>
    <mergeCell ref="B25:D25"/>
    <mergeCell ref="F25:G25"/>
    <mergeCell ref="H25:I25"/>
    <mergeCell ref="J25:L25"/>
    <mergeCell ref="N25:P25"/>
    <mergeCell ref="N29:P29"/>
    <mergeCell ref="B26:D26"/>
    <mergeCell ref="F26:G26"/>
    <mergeCell ref="H26:I26"/>
    <mergeCell ref="J26:L26"/>
    <mergeCell ref="N26:P26"/>
    <mergeCell ref="B27:D27"/>
    <mergeCell ref="F27:G27"/>
    <mergeCell ref="H27:I27"/>
    <mergeCell ref="J27:L27"/>
    <mergeCell ref="N27:P27"/>
    <mergeCell ref="N28:P28"/>
    <mergeCell ref="B28:D28"/>
    <mergeCell ref="F28:G28"/>
    <mergeCell ref="H28:I28"/>
    <mergeCell ref="J28:L28"/>
    <mergeCell ref="B29:D29"/>
    <mergeCell ref="F29:G29"/>
    <mergeCell ref="H29:I29"/>
    <mergeCell ref="B23:D23"/>
    <mergeCell ref="F23:G23"/>
    <mergeCell ref="H23:I23"/>
    <mergeCell ref="J23:L23"/>
    <mergeCell ref="N23:P23"/>
    <mergeCell ref="B24:D24"/>
    <mergeCell ref="F24:G24"/>
    <mergeCell ref="H24:I24"/>
    <mergeCell ref="J24:L24"/>
    <mergeCell ref="N24:P24"/>
    <mergeCell ref="B21:D21"/>
    <mergeCell ref="F21:G21"/>
    <mergeCell ref="H21:I21"/>
    <mergeCell ref="J21:L21"/>
    <mergeCell ref="N21:P21"/>
    <mergeCell ref="B22:D22"/>
    <mergeCell ref="F22:G22"/>
    <mergeCell ref="H22:I22"/>
    <mergeCell ref="J22:L22"/>
    <mergeCell ref="N22:P22"/>
    <mergeCell ref="B19:D19"/>
    <mergeCell ref="F19:G19"/>
    <mergeCell ref="H19:I19"/>
    <mergeCell ref="J19:L19"/>
    <mergeCell ref="N19:P19"/>
    <mergeCell ref="B20:D20"/>
    <mergeCell ref="F20:G20"/>
    <mergeCell ref="H20:I20"/>
    <mergeCell ref="J20:L20"/>
    <mergeCell ref="N20:P20"/>
    <mergeCell ref="B14:D14"/>
    <mergeCell ref="F14:G14"/>
    <mergeCell ref="H14:I14"/>
    <mergeCell ref="J14:L14"/>
    <mergeCell ref="N14:P14"/>
    <mergeCell ref="B18:D18"/>
    <mergeCell ref="F18:G18"/>
    <mergeCell ref="H18:I18"/>
    <mergeCell ref="J18:L18"/>
    <mergeCell ref="N18:P18"/>
    <mergeCell ref="H16:I16"/>
    <mergeCell ref="J16:L16"/>
    <mergeCell ref="N16:P16"/>
    <mergeCell ref="B17:D17"/>
    <mergeCell ref="F17:G17"/>
    <mergeCell ref="H17:I17"/>
    <mergeCell ref="J17:L17"/>
    <mergeCell ref="N17:P17"/>
    <mergeCell ref="B15:D15"/>
    <mergeCell ref="F15:G15"/>
    <mergeCell ref="H15:I15"/>
    <mergeCell ref="J15:L15"/>
    <mergeCell ref="N15:P15"/>
    <mergeCell ref="E2:N7"/>
    <mergeCell ref="O3:R5"/>
    <mergeCell ref="O6:R7"/>
    <mergeCell ref="A8:D8"/>
    <mergeCell ref="F8:R8"/>
    <mergeCell ref="A9:L9"/>
    <mergeCell ref="M9:R9"/>
    <mergeCell ref="A11:R11"/>
    <mergeCell ref="A37:B37"/>
    <mergeCell ref="C37:Q37"/>
    <mergeCell ref="B13:D13"/>
    <mergeCell ref="F13:G13"/>
    <mergeCell ref="H13:I13"/>
    <mergeCell ref="J13:L13"/>
    <mergeCell ref="A10:L10"/>
    <mergeCell ref="M10:R10"/>
    <mergeCell ref="N13:P13"/>
    <mergeCell ref="B12:D12"/>
    <mergeCell ref="F12:G12"/>
    <mergeCell ref="H12:I12"/>
    <mergeCell ref="J12:L12"/>
    <mergeCell ref="N12:P12"/>
    <mergeCell ref="B16:D16"/>
    <mergeCell ref="F16:G16"/>
  </mergeCells>
  <conditionalFormatting sqref="E23:G23 Q23:R23">
    <cfRule type="cellIs" dxfId="10" priority="3" operator="equal">
      <formula>0</formula>
    </cfRule>
  </conditionalFormatting>
  <conditionalFormatting sqref="E35:G35">
    <cfRule type="cellIs" dxfId="9" priority="1" operator="equal">
      <formula>0</formula>
    </cfRule>
  </conditionalFormatting>
  <conditionalFormatting sqref="Q35:R35">
    <cfRule type="cellIs" dxfId="8" priority="2" operator="equal">
      <formula>0</formula>
    </cfRule>
  </conditionalFormatting>
  <printOptions horizontalCentered="1"/>
  <pageMargins left="0.4" right="0.4" top="0.4" bottom="0.4" header="0" footer="0"/>
  <pageSetup scale="74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T80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" customWidth="1"/>
    <col min="18" max="18" width="15.7109375" customWidth="1"/>
    <col min="19" max="19" width="1.7109375" customWidth="1"/>
  </cols>
  <sheetData>
    <row r="1" spans="1:18" x14ac:dyDescent="0.25"/>
    <row r="2" spans="1:18" s="61" customFormat="1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452" t="s">
        <v>144</v>
      </c>
      <c r="P3" s="249"/>
      <c r="Q3" s="249"/>
      <c r="R3" s="250"/>
    </row>
    <row r="4" spans="1:18" s="61" customFormat="1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s="61" customFormat="1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s="61" customFormat="1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s="61" customFormat="1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s="61" customFormat="1" ht="23.25" x14ac:dyDescent="0.35">
      <c r="A8" s="252" t="s">
        <v>97</v>
      </c>
      <c r="B8" s="253"/>
      <c r="C8" s="253"/>
      <c r="D8" s="253"/>
      <c r="E8" s="189">
        <f>'Schedule 2'!$E$8</f>
        <v>2026</v>
      </c>
      <c r="F8" s="410" t="s">
        <v>30</v>
      </c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2"/>
    </row>
    <row r="9" spans="1:18" s="61" customFormat="1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s="61" customFormat="1" ht="30" customHeight="1" x14ac:dyDescent="0.25">
      <c r="A10" s="413" t="str">
        <f>IF('Schedule 2'!$A$10="","",'Schedule 2'!$A$10)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  <c r="M10" s="260" t="str">
        <f>IF('Schedule 2'!$M$10="","",'Schedule 2'!$M$10)</f>
        <v/>
      </c>
      <c r="N10" s="261"/>
      <c r="O10" s="261"/>
      <c r="P10" s="261"/>
      <c r="Q10" s="261"/>
      <c r="R10" s="262"/>
    </row>
    <row r="11" spans="1:18" s="61" customFormat="1" ht="18" customHeight="1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5"/>
    </row>
    <row r="12" spans="1:18" ht="33" customHeight="1" x14ac:dyDescent="0.25">
      <c r="A12" s="579" t="s">
        <v>31</v>
      </c>
      <c r="B12" s="581" t="s">
        <v>32</v>
      </c>
      <c r="C12" s="582"/>
      <c r="D12" s="583" t="s">
        <v>33</v>
      </c>
      <c r="E12" s="584"/>
      <c r="F12" s="584"/>
      <c r="G12" s="584"/>
      <c r="H12" s="584"/>
      <c r="I12" s="585" t="s">
        <v>34</v>
      </c>
      <c r="J12" s="586"/>
      <c r="K12" s="586"/>
      <c r="L12" s="586"/>
      <c r="M12" s="441" t="s">
        <v>35</v>
      </c>
      <c r="N12" s="484"/>
      <c r="O12" s="484"/>
      <c r="P12" s="484"/>
      <c r="Q12" s="484"/>
      <c r="R12" s="484"/>
    </row>
    <row r="13" spans="1:18" ht="18.75" customHeight="1" x14ac:dyDescent="0.25">
      <c r="A13" s="580"/>
      <c r="B13" s="582"/>
      <c r="C13" s="582"/>
      <c r="D13" s="584"/>
      <c r="E13" s="584"/>
      <c r="F13" s="584"/>
      <c r="G13" s="584"/>
      <c r="H13" s="584"/>
      <c r="I13" s="586"/>
      <c r="J13" s="586"/>
      <c r="K13" s="586"/>
      <c r="L13" s="586"/>
      <c r="M13" s="587" t="s">
        <v>36</v>
      </c>
      <c r="N13" s="588"/>
      <c r="O13" s="588"/>
      <c r="P13" s="588"/>
      <c r="Q13" s="589" t="s">
        <v>37</v>
      </c>
      <c r="R13" s="590"/>
    </row>
    <row r="14" spans="1:18" s="61" customFormat="1" ht="30" customHeight="1" x14ac:dyDescent="0.25">
      <c r="A14" s="58">
        <v>1</v>
      </c>
      <c r="B14" s="548"/>
      <c r="C14" s="444"/>
      <c r="D14" s="591" t="s">
        <v>146</v>
      </c>
      <c r="E14" s="592"/>
      <c r="F14" s="592"/>
      <c r="G14" s="592"/>
      <c r="H14" s="592"/>
      <c r="I14" s="548"/>
      <c r="J14" s="548"/>
      <c r="K14" s="548"/>
      <c r="L14" s="548"/>
      <c r="M14" s="593"/>
      <c r="N14" s="594"/>
      <c r="O14" s="594"/>
      <c r="P14" s="594"/>
      <c r="Q14" s="594"/>
      <c r="R14" s="595"/>
    </row>
    <row r="15" spans="1:18" s="61" customFormat="1" ht="30" customHeight="1" x14ac:dyDescent="0.25">
      <c r="A15" s="58">
        <v>2</v>
      </c>
      <c r="B15" s="544">
        <v>2111</v>
      </c>
      <c r="C15" s="545"/>
      <c r="D15" s="546" t="s">
        <v>147</v>
      </c>
      <c r="E15" s="547"/>
      <c r="F15" s="547"/>
      <c r="G15" s="547"/>
      <c r="H15" s="547"/>
      <c r="I15" s="548" t="s">
        <v>39</v>
      </c>
      <c r="J15" s="548"/>
      <c r="K15" s="548"/>
      <c r="L15" s="548"/>
      <c r="M15" s="542"/>
      <c r="N15" s="543"/>
      <c r="O15" s="543"/>
      <c r="P15" s="543"/>
      <c r="Q15" s="550"/>
      <c r="R15" s="553"/>
    </row>
    <row r="16" spans="1:18" s="61" customFormat="1" ht="30.75" customHeight="1" x14ac:dyDescent="0.25">
      <c r="A16" s="58">
        <v>3</v>
      </c>
      <c r="B16" s="544">
        <v>2112</v>
      </c>
      <c r="C16" s="545"/>
      <c r="D16" s="546" t="s">
        <v>148</v>
      </c>
      <c r="E16" s="547"/>
      <c r="F16" s="547"/>
      <c r="G16" s="547"/>
      <c r="H16" s="547"/>
      <c r="I16" s="548" t="s">
        <v>40</v>
      </c>
      <c r="J16" s="548"/>
      <c r="K16" s="548"/>
      <c r="L16" s="548"/>
      <c r="M16" s="549"/>
      <c r="N16" s="550"/>
      <c r="O16" s="550"/>
      <c r="P16" s="550"/>
      <c r="Q16" s="543"/>
      <c r="R16" s="551"/>
    </row>
    <row r="17" spans="1:18" s="61" customFormat="1" ht="30" customHeight="1" x14ac:dyDescent="0.25">
      <c r="A17" s="58">
        <v>4</v>
      </c>
      <c r="B17" s="544">
        <v>2113</v>
      </c>
      <c r="C17" s="545"/>
      <c r="D17" s="546" t="s">
        <v>149</v>
      </c>
      <c r="E17" s="547"/>
      <c r="F17" s="547"/>
      <c r="G17" s="547"/>
      <c r="H17" s="547"/>
      <c r="I17" s="548" t="s">
        <v>40</v>
      </c>
      <c r="J17" s="548"/>
      <c r="K17" s="548"/>
      <c r="L17" s="548"/>
      <c r="M17" s="549"/>
      <c r="N17" s="550"/>
      <c r="O17" s="550"/>
      <c r="P17" s="550"/>
      <c r="Q17" s="543"/>
      <c r="R17" s="551"/>
    </row>
    <row r="18" spans="1:18" s="61" customFormat="1" ht="30" customHeight="1" x14ac:dyDescent="0.25">
      <c r="A18" s="58">
        <v>5</v>
      </c>
      <c r="B18" s="544">
        <v>2114</v>
      </c>
      <c r="C18" s="545"/>
      <c r="D18" s="546" t="s">
        <v>150</v>
      </c>
      <c r="E18" s="547"/>
      <c r="F18" s="547"/>
      <c r="G18" s="547"/>
      <c r="H18" s="547"/>
      <c r="I18" s="548" t="s">
        <v>40</v>
      </c>
      <c r="J18" s="548"/>
      <c r="K18" s="548"/>
      <c r="L18" s="548"/>
      <c r="M18" s="549"/>
      <c r="N18" s="550"/>
      <c r="O18" s="550"/>
      <c r="P18" s="550"/>
      <c r="Q18" s="543"/>
      <c r="R18" s="551"/>
    </row>
    <row r="19" spans="1:18" s="61" customFormat="1" ht="30" customHeight="1" x14ac:dyDescent="0.25">
      <c r="A19" s="58">
        <v>6</v>
      </c>
      <c r="B19" s="544">
        <v>2115</v>
      </c>
      <c r="C19" s="545"/>
      <c r="D19" s="546" t="s">
        <v>151</v>
      </c>
      <c r="E19" s="547"/>
      <c r="F19" s="547"/>
      <c r="G19" s="547"/>
      <c r="H19" s="547"/>
      <c r="I19" s="548" t="s">
        <v>40</v>
      </c>
      <c r="J19" s="548"/>
      <c r="K19" s="548"/>
      <c r="L19" s="548"/>
      <c r="M19" s="549"/>
      <c r="N19" s="550"/>
      <c r="O19" s="550"/>
      <c r="P19" s="550"/>
      <c r="Q19" s="543"/>
      <c r="R19" s="551"/>
    </row>
    <row r="20" spans="1:18" s="61" customFormat="1" ht="30" customHeight="1" x14ac:dyDescent="0.25">
      <c r="A20" s="58">
        <v>7</v>
      </c>
      <c r="B20" s="544">
        <v>2116</v>
      </c>
      <c r="C20" s="545"/>
      <c r="D20" s="546" t="s">
        <v>152</v>
      </c>
      <c r="E20" s="547"/>
      <c r="F20" s="547"/>
      <c r="G20" s="547"/>
      <c r="H20" s="547"/>
      <c r="I20" s="548" t="s">
        <v>40</v>
      </c>
      <c r="J20" s="548"/>
      <c r="K20" s="548"/>
      <c r="L20" s="548"/>
      <c r="M20" s="549"/>
      <c r="N20" s="550"/>
      <c r="O20" s="550"/>
      <c r="P20" s="550"/>
      <c r="Q20" s="543"/>
      <c r="R20" s="551"/>
    </row>
    <row r="21" spans="1:18" s="61" customFormat="1" ht="30" customHeight="1" x14ac:dyDescent="0.25">
      <c r="A21" s="58">
        <v>8</v>
      </c>
      <c r="B21" s="544">
        <v>2121</v>
      </c>
      <c r="C21" s="545"/>
      <c r="D21" s="546" t="s">
        <v>153</v>
      </c>
      <c r="E21" s="547"/>
      <c r="F21" s="547"/>
      <c r="G21" s="547"/>
      <c r="H21" s="547"/>
      <c r="I21" s="548" t="s">
        <v>39</v>
      </c>
      <c r="J21" s="548"/>
      <c r="K21" s="548"/>
      <c r="L21" s="548"/>
      <c r="M21" s="542"/>
      <c r="N21" s="543"/>
      <c r="O21" s="543"/>
      <c r="P21" s="543"/>
      <c r="Q21" s="550"/>
      <c r="R21" s="553"/>
    </row>
    <row r="22" spans="1:18" s="61" customFormat="1" ht="30" customHeight="1" x14ac:dyDescent="0.25">
      <c r="A22" s="58">
        <v>9</v>
      </c>
      <c r="B22" s="544">
        <v>2122</v>
      </c>
      <c r="C22" s="545"/>
      <c r="D22" s="546" t="s">
        <v>154</v>
      </c>
      <c r="E22" s="547"/>
      <c r="F22" s="547"/>
      <c r="G22" s="547"/>
      <c r="H22" s="547"/>
      <c r="I22" s="548" t="s">
        <v>40</v>
      </c>
      <c r="J22" s="548"/>
      <c r="K22" s="548"/>
      <c r="L22" s="548"/>
      <c r="M22" s="549"/>
      <c r="N22" s="550"/>
      <c r="O22" s="550"/>
      <c r="P22" s="550"/>
      <c r="Q22" s="543"/>
      <c r="R22" s="551"/>
    </row>
    <row r="23" spans="1:18" s="61" customFormat="1" ht="30" customHeight="1" x14ac:dyDescent="0.25">
      <c r="A23" s="58">
        <v>10</v>
      </c>
      <c r="B23" s="544">
        <v>2123</v>
      </c>
      <c r="C23" s="545"/>
      <c r="D23" s="546" t="s">
        <v>155</v>
      </c>
      <c r="E23" s="547"/>
      <c r="F23" s="547"/>
      <c r="G23" s="547"/>
      <c r="H23" s="547"/>
      <c r="I23" s="548" t="s">
        <v>40</v>
      </c>
      <c r="J23" s="548"/>
      <c r="K23" s="548"/>
      <c r="L23" s="548"/>
      <c r="M23" s="549"/>
      <c r="N23" s="550"/>
      <c r="O23" s="550"/>
      <c r="P23" s="550"/>
      <c r="Q23" s="543"/>
      <c r="R23" s="551"/>
    </row>
    <row r="24" spans="1:18" s="61" customFormat="1" ht="30" customHeight="1" x14ac:dyDescent="0.25">
      <c r="A24" s="58">
        <v>11</v>
      </c>
      <c r="B24" s="544">
        <v>2123.1</v>
      </c>
      <c r="C24" s="545"/>
      <c r="D24" s="546" t="s">
        <v>156</v>
      </c>
      <c r="E24" s="547"/>
      <c r="F24" s="547"/>
      <c r="G24" s="547"/>
      <c r="H24" s="547"/>
      <c r="I24" s="548" t="s">
        <v>40</v>
      </c>
      <c r="J24" s="548"/>
      <c r="K24" s="548"/>
      <c r="L24" s="548"/>
      <c r="M24" s="549"/>
      <c r="N24" s="550"/>
      <c r="O24" s="550"/>
      <c r="P24" s="550"/>
      <c r="Q24" s="543"/>
      <c r="R24" s="551"/>
    </row>
    <row r="25" spans="1:18" s="61" customFormat="1" ht="30" customHeight="1" x14ac:dyDescent="0.25">
      <c r="A25" s="58">
        <v>12</v>
      </c>
      <c r="B25" s="544">
        <v>2123.1999999999998</v>
      </c>
      <c r="C25" s="545"/>
      <c r="D25" s="546" t="s">
        <v>157</v>
      </c>
      <c r="E25" s="547"/>
      <c r="F25" s="547"/>
      <c r="G25" s="547"/>
      <c r="H25" s="547"/>
      <c r="I25" s="548" t="s">
        <v>40</v>
      </c>
      <c r="J25" s="548"/>
      <c r="K25" s="548"/>
      <c r="L25" s="548"/>
      <c r="M25" s="549"/>
      <c r="N25" s="550"/>
      <c r="O25" s="550"/>
      <c r="P25" s="550"/>
      <c r="Q25" s="543"/>
      <c r="R25" s="551"/>
    </row>
    <row r="26" spans="1:18" s="61" customFormat="1" ht="30" customHeight="1" x14ac:dyDescent="0.25">
      <c r="A26" s="58">
        <v>13</v>
      </c>
      <c r="B26" s="544">
        <v>2124</v>
      </c>
      <c r="C26" s="545"/>
      <c r="D26" s="546" t="s">
        <v>158</v>
      </c>
      <c r="E26" s="547"/>
      <c r="F26" s="547"/>
      <c r="G26" s="547"/>
      <c r="H26" s="547"/>
      <c r="I26" s="548" t="s">
        <v>40</v>
      </c>
      <c r="J26" s="548"/>
      <c r="K26" s="548"/>
      <c r="L26" s="548"/>
      <c r="M26" s="549"/>
      <c r="N26" s="550"/>
      <c r="O26" s="550"/>
      <c r="P26" s="550"/>
      <c r="Q26" s="543"/>
      <c r="R26" s="551"/>
    </row>
    <row r="27" spans="1:18" s="61" customFormat="1" ht="30" customHeight="1" x14ac:dyDescent="0.25">
      <c r="A27" s="58">
        <v>14</v>
      </c>
      <c r="B27" s="544" t="s">
        <v>261</v>
      </c>
      <c r="C27" s="545"/>
      <c r="D27" s="546" t="s">
        <v>159</v>
      </c>
      <c r="E27" s="547"/>
      <c r="F27" s="547"/>
      <c r="G27" s="547"/>
      <c r="H27" s="547"/>
      <c r="I27" s="548" t="s">
        <v>40</v>
      </c>
      <c r="J27" s="548"/>
      <c r="K27" s="548"/>
      <c r="L27" s="548"/>
      <c r="M27" s="549"/>
      <c r="N27" s="550"/>
      <c r="O27" s="550"/>
      <c r="P27" s="550"/>
      <c r="Q27" s="543"/>
      <c r="R27" s="551"/>
    </row>
    <row r="28" spans="1:18" s="61" customFormat="1" ht="30" customHeight="1" x14ac:dyDescent="0.25">
      <c r="A28" s="58">
        <v>15</v>
      </c>
      <c r="B28" s="544">
        <v>2220</v>
      </c>
      <c r="C28" s="545"/>
      <c r="D28" s="546" t="s">
        <v>160</v>
      </c>
      <c r="E28" s="547"/>
      <c r="F28" s="547"/>
      <c r="G28" s="547"/>
      <c r="H28" s="547"/>
      <c r="I28" s="548" t="s">
        <v>40</v>
      </c>
      <c r="J28" s="548"/>
      <c r="K28" s="548"/>
      <c r="L28" s="548"/>
      <c r="M28" s="549"/>
      <c r="N28" s="550"/>
      <c r="O28" s="550"/>
      <c r="P28" s="550"/>
      <c r="Q28" s="543"/>
      <c r="R28" s="551"/>
    </row>
    <row r="29" spans="1:18" s="61" customFormat="1" ht="30" customHeight="1" x14ac:dyDescent="0.25">
      <c r="A29" s="58">
        <v>16</v>
      </c>
      <c r="B29" s="544">
        <v>2230</v>
      </c>
      <c r="C29" s="545"/>
      <c r="D29" s="546" t="s">
        <v>161</v>
      </c>
      <c r="E29" s="547"/>
      <c r="F29" s="547"/>
      <c r="G29" s="547"/>
      <c r="H29" s="547"/>
      <c r="I29" s="548" t="s">
        <v>40</v>
      </c>
      <c r="J29" s="548"/>
      <c r="K29" s="548"/>
      <c r="L29" s="548"/>
      <c r="M29" s="549"/>
      <c r="N29" s="550"/>
      <c r="O29" s="550"/>
      <c r="P29" s="550"/>
      <c r="Q29" s="543"/>
      <c r="R29" s="551"/>
    </row>
    <row r="30" spans="1:18" s="61" customFormat="1" ht="30" customHeight="1" x14ac:dyDescent="0.25">
      <c r="A30" s="58">
        <v>17</v>
      </c>
      <c r="B30" s="544">
        <v>2310</v>
      </c>
      <c r="C30" s="545"/>
      <c r="D30" s="546" t="s">
        <v>162</v>
      </c>
      <c r="E30" s="547"/>
      <c r="F30" s="547"/>
      <c r="G30" s="547"/>
      <c r="H30" s="547"/>
      <c r="I30" s="548" t="s">
        <v>105</v>
      </c>
      <c r="J30" s="548"/>
      <c r="K30" s="548"/>
      <c r="L30" s="548"/>
      <c r="M30" s="542"/>
      <c r="N30" s="543"/>
      <c r="O30" s="543"/>
      <c r="P30" s="543"/>
      <c r="Q30" s="543"/>
      <c r="R30" s="551"/>
    </row>
    <row r="31" spans="1:18" s="61" customFormat="1" ht="30" customHeight="1" x14ac:dyDescent="0.25">
      <c r="A31" s="58">
        <v>18</v>
      </c>
      <c r="B31" s="544">
        <v>2311</v>
      </c>
      <c r="C31" s="545"/>
      <c r="D31" s="546" t="s">
        <v>163</v>
      </c>
      <c r="E31" s="547"/>
      <c r="F31" s="547"/>
      <c r="G31" s="547"/>
      <c r="H31" s="547"/>
      <c r="I31" s="548" t="s">
        <v>40</v>
      </c>
      <c r="J31" s="548"/>
      <c r="K31" s="548"/>
      <c r="L31" s="548"/>
      <c r="M31" s="549"/>
      <c r="N31" s="550"/>
      <c r="O31" s="550"/>
      <c r="P31" s="550"/>
      <c r="Q31" s="543"/>
      <c r="R31" s="551"/>
    </row>
    <row r="32" spans="1:18" s="61" customFormat="1" ht="30.75" customHeight="1" x14ac:dyDescent="0.25">
      <c r="A32" s="58">
        <v>19</v>
      </c>
      <c r="B32" s="544">
        <v>2321</v>
      </c>
      <c r="C32" s="545"/>
      <c r="D32" s="546" t="s">
        <v>164</v>
      </c>
      <c r="E32" s="547"/>
      <c r="F32" s="547"/>
      <c r="G32" s="547"/>
      <c r="H32" s="547"/>
      <c r="I32" s="548" t="s">
        <v>39</v>
      </c>
      <c r="J32" s="548"/>
      <c r="K32" s="548"/>
      <c r="L32" s="548"/>
      <c r="M32" s="542"/>
      <c r="N32" s="543"/>
      <c r="O32" s="543"/>
      <c r="P32" s="543"/>
      <c r="Q32" s="550"/>
      <c r="R32" s="553"/>
    </row>
    <row r="33" spans="1:18" s="61" customFormat="1" ht="30" customHeight="1" x14ac:dyDescent="0.25">
      <c r="A33" s="58">
        <v>20</v>
      </c>
      <c r="B33" s="544">
        <v>2341</v>
      </c>
      <c r="C33" s="545"/>
      <c r="D33" s="546" t="s">
        <v>165</v>
      </c>
      <c r="E33" s="547"/>
      <c r="F33" s="547"/>
      <c r="G33" s="547"/>
      <c r="H33" s="547"/>
      <c r="I33" s="548" t="s">
        <v>40</v>
      </c>
      <c r="J33" s="548"/>
      <c r="K33" s="548"/>
      <c r="L33" s="548"/>
      <c r="M33" s="549"/>
      <c r="N33" s="550"/>
      <c r="O33" s="550"/>
      <c r="P33" s="550"/>
      <c r="Q33" s="543"/>
      <c r="R33" s="551"/>
    </row>
    <row r="34" spans="1:18" s="61" customFormat="1" ht="30" customHeight="1" x14ac:dyDescent="0.25">
      <c r="A34" s="58">
        <v>21</v>
      </c>
      <c r="B34" s="544">
        <v>2351</v>
      </c>
      <c r="C34" s="545"/>
      <c r="D34" s="546" t="s">
        <v>166</v>
      </c>
      <c r="E34" s="547"/>
      <c r="F34" s="547"/>
      <c r="G34" s="547"/>
      <c r="H34" s="547"/>
      <c r="I34" s="548" t="s">
        <v>40</v>
      </c>
      <c r="J34" s="548"/>
      <c r="K34" s="548"/>
      <c r="L34" s="548"/>
      <c r="M34" s="549"/>
      <c r="N34" s="550"/>
      <c r="O34" s="550"/>
      <c r="P34" s="550"/>
      <c r="Q34" s="543"/>
      <c r="R34" s="551"/>
    </row>
    <row r="35" spans="1:18" s="61" customFormat="1" ht="30" customHeight="1" x14ac:dyDescent="0.25">
      <c r="A35" s="58">
        <v>22</v>
      </c>
      <c r="B35" s="544">
        <v>2362</v>
      </c>
      <c r="C35" s="545"/>
      <c r="D35" s="546" t="s">
        <v>167</v>
      </c>
      <c r="E35" s="547"/>
      <c r="F35" s="547"/>
      <c r="G35" s="547"/>
      <c r="H35" s="547"/>
      <c r="I35" s="548" t="s">
        <v>40</v>
      </c>
      <c r="J35" s="548"/>
      <c r="K35" s="548"/>
      <c r="L35" s="548"/>
      <c r="M35" s="552"/>
      <c r="N35" s="553"/>
      <c r="O35" s="553"/>
      <c r="P35" s="553"/>
      <c r="Q35" s="543"/>
      <c r="R35" s="551"/>
    </row>
    <row r="36" spans="1:18" s="61" customFormat="1" ht="30" customHeight="1" x14ac:dyDescent="0.25">
      <c r="A36" s="58">
        <v>23</v>
      </c>
      <c r="B36" s="544">
        <v>2410</v>
      </c>
      <c r="C36" s="545"/>
      <c r="D36" s="546" t="s">
        <v>168</v>
      </c>
      <c r="E36" s="547"/>
      <c r="F36" s="547"/>
      <c r="G36" s="547"/>
      <c r="H36" s="547"/>
      <c r="I36" s="548" t="s">
        <v>105</v>
      </c>
      <c r="J36" s="548"/>
      <c r="K36" s="548"/>
      <c r="L36" s="548"/>
      <c r="M36" s="578"/>
      <c r="N36" s="551"/>
      <c r="O36" s="551"/>
      <c r="P36" s="551"/>
      <c r="Q36" s="543"/>
      <c r="R36" s="551"/>
    </row>
    <row r="37" spans="1:18" s="61" customFormat="1" ht="30" customHeight="1" x14ac:dyDescent="0.25">
      <c r="A37" s="58">
        <v>24</v>
      </c>
      <c r="B37" s="544">
        <v>2411</v>
      </c>
      <c r="C37" s="545"/>
      <c r="D37" s="546" t="s">
        <v>169</v>
      </c>
      <c r="E37" s="547"/>
      <c r="F37" s="547"/>
      <c r="G37" s="547"/>
      <c r="H37" s="547"/>
      <c r="I37" s="548" t="s">
        <v>39</v>
      </c>
      <c r="J37" s="548"/>
      <c r="K37" s="548"/>
      <c r="L37" s="548"/>
      <c r="M37" s="578"/>
      <c r="N37" s="551"/>
      <c r="O37" s="551"/>
      <c r="P37" s="551"/>
      <c r="Q37" s="550"/>
      <c r="R37" s="553"/>
    </row>
    <row r="38" spans="1:18" s="61" customFormat="1" ht="12" customHeight="1" x14ac:dyDescent="0.25">
      <c r="A38" s="432"/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4"/>
    </row>
    <row r="39" spans="1:18" s="61" customFormat="1" ht="26.25" customHeight="1" x14ac:dyDescent="0.25">
      <c r="A39" s="458">
        <v>45292</v>
      </c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 s="76" t="s">
        <v>142</v>
      </c>
    </row>
    <row r="40" spans="1:18" s="61" customFormat="1" ht="20.25" x14ac:dyDescent="0.25">
      <c r="A40" s="66"/>
      <c r="B40" s="67"/>
      <c r="C40" s="67"/>
      <c r="D40" s="67"/>
      <c r="E40" s="245" t="s">
        <v>98</v>
      </c>
      <c r="F40" s="246"/>
      <c r="G40" s="246"/>
      <c r="H40" s="246"/>
      <c r="I40" s="246"/>
      <c r="J40" s="246"/>
      <c r="K40" s="246"/>
      <c r="L40" s="246"/>
      <c r="M40" s="246"/>
      <c r="N40" s="246"/>
      <c r="O40" s="73"/>
      <c r="P40" s="73"/>
      <c r="Q40" s="73"/>
      <c r="R40" s="74"/>
    </row>
    <row r="41" spans="1:18" s="61" customFormat="1" ht="22.5" customHeight="1" x14ac:dyDescent="0.25">
      <c r="A41" s="68"/>
      <c r="B41" s="69"/>
      <c r="C41" s="69"/>
      <c r="D41" s="69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452" t="s">
        <v>145</v>
      </c>
      <c r="P41" s="249"/>
      <c r="Q41" s="249"/>
      <c r="R41" s="250"/>
    </row>
    <row r="42" spans="1:18" s="61" customFormat="1" ht="15" customHeight="1" x14ac:dyDescent="0.25">
      <c r="A42" s="68"/>
      <c r="B42" s="69"/>
      <c r="C42" s="69"/>
      <c r="D42" s="69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51"/>
      <c r="P42" s="251"/>
      <c r="Q42" s="251"/>
      <c r="R42" s="250"/>
    </row>
    <row r="43" spans="1:18" s="61" customFormat="1" ht="15" customHeight="1" x14ac:dyDescent="0.25">
      <c r="A43" s="68"/>
      <c r="B43" s="69"/>
      <c r="C43" s="69"/>
      <c r="D43" s="69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51"/>
      <c r="P43" s="251"/>
      <c r="Q43" s="251"/>
      <c r="R43" s="250"/>
    </row>
    <row r="44" spans="1:18" s="61" customFormat="1" ht="15" customHeight="1" x14ac:dyDescent="0.25">
      <c r="A44" s="68"/>
      <c r="B44" s="69"/>
      <c r="C44" s="70" t="s">
        <v>96</v>
      </c>
      <c r="D44" s="71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9"/>
      <c r="P44" s="249"/>
      <c r="Q44" s="249"/>
      <c r="R44" s="250"/>
    </row>
    <row r="45" spans="1:18" s="61" customFormat="1" ht="15.75" customHeight="1" x14ac:dyDescent="0.25">
      <c r="A45" s="68"/>
      <c r="B45" s="62"/>
      <c r="C45" s="62"/>
      <c r="D45" s="62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51"/>
      <c r="P45" s="251"/>
      <c r="Q45" s="251"/>
      <c r="R45" s="250"/>
    </row>
    <row r="46" spans="1:18" s="61" customFormat="1" ht="23.25" x14ac:dyDescent="0.35">
      <c r="A46" s="252" t="s">
        <v>97</v>
      </c>
      <c r="B46" s="253"/>
      <c r="C46" s="253"/>
      <c r="D46" s="253"/>
      <c r="E46" s="189">
        <f>'Schedule 2'!$E$8</f>
        <v>2026</v>
      </c>
      <c r="F46" s="410" t="s">
        <v>30</v>
      </c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2"/>
    </row>
    <row r="47" spans="1:18" s="61" customFormat="1" ht="18" customHeight="1" x14ac:dyDescent="0.25">
      <c r="A47" s="240" t="s">
        <v>1</v>
      </c>
      <c r="B47" s="241"/>
      <c r="C47" s="241"/>
      <c r="D47" s="241"/>
      <c r="E47" s="241"/>
      <c r="F47" s="241"/>
      <c r="G47" s="242"/>
      <c r="H47" s="242"/>
      <c r="I47" s="241"/>
      <c r="J47" s="241"/>
      <c r="K47" s="241"/>
      <c r="L47" s="243"/>
      <c r="M47" s="244" t="s">
        <v>0</v>
      </c>
      <c r="N47" s="222"/>
      <c r="O47" s="222"/>
      <c r="P47" s="222"/>
      <c r="Q47" s="222"/>
      <c r="R47" s="223"/>
    </row>
    <row r="48" spans="1:18" s="61" customFormat="1" ht="30" customHeight="1" x14ac:dyDescent="0.25">
      <c r="A48" s="413" t="str">
        <f>A10</f>
        <v/>
      </c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5"/>
      <c r="M48" s="260" t="str">
        <f>M10</f>
        <v/>
      </c>
      <c r="N48" s="261"/>
      <c r="O48" s="261"/>
      <c r="P48" s="261"/>
      <c r="Q48" s="261"/>
      <c r="R48" s="262"/>
    </row>
    <row r="49" spans="1:20" s="61" customFormat="1" ht="18" customHeight="1" x14ac:dyDescent="0.25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5"/>
    </row>
    <row r="50" spans="1:20" s="61" customFormat="1" ht="33" customHeight="1" x14ac:dyDescent="0.25">
      <c r="A50" s="579" t="s">
        <v>31</v>
      </c>
      <c r="B50" s="581" t="s">
        <v>32</v>
      </c>
      <c r="C50" s="582"/>
      <c r="D50" s="583" t="s">
        <v>33</v>
      </c>
      <c r="E50" s="584"/>
      <c r="F50" s="584"/>
      <c r="G50" s="584"/>
      <c r="H50" s="584"/>
      <c r="I50" s="585" t="s">
        <v>34</v>
      </c>
      <c r="J50" s="586"/>
      <c r="K50" s="586"/>
      <c r="L50" s="586"/>
      <c r="M50" s="441" t="s">
        <v>35</v>
      </c>
      <c r="N50" s="484"/>
      <c r="O50" s="484"/>
      <c r="P50" s="484"/>
      <c r="Q50" s="484"/>
      <c r="R50" s="484"/>
    </row>
    <row r="51" spans="1:20" s="61" customFormat="1" ht="18.75" customHeight="1" x14ac:dyDescent="0.25">
      <c r="A51" s="580"/>
      <c r="B51" s="582"/>
      <c r="C51" s="582"/>
      <c r="D51" s="584"/>
      <c r="E51" s="584"/>
      <c r="F51" s="584"/>
      <c r="G51" s="584"/>
      <c r="H51" s="584"/>
      <c r="I51" s="586"/>
      <c r="J51" s="586"/>
      <c r="K51" s="586"/>
      <c r="L51" s="586"/>
      <c r="M51" s="587" t="s">
        <v>36</v>
      </c>
      <c r="N51" s="588"/>
      <c r="O51" s="588"/>
      <c r="P51" s="588"/>
      <c r="Q51" s="589" t="s">
        <v>37</v>
      </c>
      <c r="R51" s="590"/>
    </row>
    <row r="52" spans="1:20" s="61" customFormat="1" ht="30" customHeight="1" x14ac:dyDescent="0.25">
      <c r="A52" s="58">
        <v>25</v>
      </c>
      <c r="B52" s="544">
        <v>2421</v>
      </c>
      <c r="C52" s="545"/>
      <c r="D52" s="546" t="s">
        <v>119</v>
      </c>
      <c r="E52" s="547"/>
      <c r="F52" s="547"/>
      <c r="G52" s="547"/>
      <c r="H52" s="547"/>
      <c r="I52" s="548" t="s">
        <v>105</v>
      </c>
      <c r="J52" s="548"/>
      <c r="K52" s="548"/>
      <c r="L52" s="548"/>
      <c r="M52" s="578"/>
      <c r="N52" s="551"/>
      <c r="O52" s="551"/>
      <c r="P52" s="551"/>
      <c r="Q52" s="543"/>
      <c r="R52" s="551"/>
    </row>
    <row r="53" spans="1:20" s="61" customFormat="1" ht="30" customHeight="1" x14ac:dyDescent="0.25">
      <c r="A53" s="58">
        <v>26</v>
      </c>
      <c r="B53" s="544">
        <v>2422</v>
      </c>
      <c r="C53" s="545"/>
      <c r="D53" s="546" t="s">
        <v>120</v>
      </c>
      <c r="E53" s="547"/>
      <c r="F53" s="547"/>
      <c r="G53" s="547"/>
      <c r="H53" s="547"/>
      <c r="I53" s="548" t="s">
        <v>39</v>
      </c>
      <c r="J53" s="548"/>
      <c r="K53" s="548"/>
      <c r="L53" s="548"/>
      <c r="M53" s="578"/>
      <c r="N53" s="551"/>
      <c r="O53" s="551"/>
      <c r="P53" s="551"/>
      <c r="Q53" s="550"/>
      <c r="R53" s="553"/>
    </row>
    <row r="54" spans="1:20" s="61" customFormat="1" ht="30" customHeight="1" x14ac:dyDescent="0.25">
      <c r="A54" s="58">
        <v>27</v>
      </c>
      <c r="B54" s="544">
        <v>2423</v>
      </c>
      <c r="C54" s="545"/>
      <c r="D54" s="546" t="s">
        <v>121</v>
      </c>
      <c r="E54" s="547"/>
      <c r="F54" s="547"/>
      <c r="G54" s="547"/>
      <c r="H54" s="547"/>
      <c r="I54" s="548" t="s">
        <v>39</v>
      </c>
      <c r="J54" s="548"/>
      <c r="K54" s="548"/>
      <c r="L54" s="548"/>
      <c r="M54" s="542"/>
      <c r="N54" s="543"/>
      <c r="O54" s="543"/>
      <c r="P54" s="543"/>
      <c r="Q54" s="550"/>
      <c r="R54" s="553"/>
    </row>
    <row r="55" spans="1:20" s="61" customFormat="1" ht="30" customHeight="1" x14ac:dyDescent="0.25">
      <c r="A55" s="58">
        <v>28</v>
      </c>
      <c r="B55" s="544">
        <v>2424</v>
      </c>
      <c r="C55" s="545"/>
      <c r="D55" s="546" t="s">
        <v>122</v>
      </c>
      <c r="E55" s="547"/>
      <c r="F55" s="547"/>
      <c r="G55" s="547"/>
      <c r="H55" s="547"/>
      <c r="I55" s="548" t="s">
        <v>39</v>
      </c>
      <c r="J55" s="548"/>
      <c r="K55" s="548"/>
      <c r="L55" s="548"/>
      <c r="M55" s="542"/>
      <c r="N55" s="543"/>
      <c r="O55" s="543"/>
      <c r="P55" s="543"/>
      <c r="Q55" s="550"/>
      <c r="R55" s="553"/>
    </row>
    <row r="56" spans="1:20" s="61" customFormat="1" ht="30" customHeight="1" x14ac:dyDescent="0.25">
      <c r="A56" s="58">
        <v>29</v>
      </c>
      <c r="B56" s="544">
        <v>2425</v>
      </c>
      <c r="C56" s="545"/>
      <c r="D56" s="546" t="s">
        <v>123</v>
      </c>
      <c r="E56" s="547"/>
      <c r="F56" s="547"/>
      <c r="G56" s="547"/>
      <c r="H56" s="547"/>
      <c r="I56" s="548" t="s">
        <v>39</v>
      </c>
      <c r="J56" s="548"/>
      <c r="K56" s="548"/>
      <c r="L56" s="548"/>
      <c r="M56" s="542"/>
      <c r="N56" s="543"/>
      <c r="O56" s="543"/>
      <c r="P56" s="543"/>
      <c r="Q56" s="550"/>
      <c r="R56" s="553"/>
    </row>
    <row r="57" spans="1:20" s="61" customFormat="1" ht="30" customHeight="1" x14ac:dyDescent="0.25">
      <c r="A57" s="58">
        <v>30</v>
      </c>
      <c r="B57" s="544">
        <v>2426</v>
      </c>
      <c r="C57" s="545"/>
      <c r="D57" s="546" t="s">
        <v>124</v>
      </c>
      <c r="E57" s="547"/>
      <c r="F57" s="547"/>
      <c r="G57" s="547"/>
      <c r="H57" s="547"/>
      <c r="I57" s="548" t="s">
        <v>39</v>
      </c>
      <c r="J57" s="548"/>
      <c r="K57" s="548"/>
      <c r="L57" s="548"/>
      <c r="M57" s="542"/>
      <c r="N57" s="576"/>
      <c r="O57" s="576"/>
      <c r="P57" s="576"/>
      <c r="Q57" s="550"/>
      <c r="R57" s="577"/>
    </row>
    <row r="58" spans="1:20" s="61" customFormat="1" ht="30" customHeight="1" x14ac:dyDescent="0.25">
      <c r="A58" s="58">
        <v>31</v>
      </c>
      <c r="B58" s="544">
        <v>2431</v>
      </c>
      <c r="C58" s="544"/>
      <c r="D58" s="546" t="s">
        <v>125</v>
      </c>
      <c r="E58" s="546"/>
      <c r="F58" s="546"/>
      <c r="G58" s="546"/>
      <c r="H58" s="546"/>
      <c r="I58" s="548" t="s">
        <v>105</v>
      </c>
      <c r="J58" s="548"/>
      <c r="K58" s="548"/>
      <c r="L58" s="548"/>
      <c r="M58" s="542"/>
      <c r="N58" s="542"/>
      <c r="O58" s="542"/>
      <c r="P58" s="542"/>
      <c r="Q58" s="543"/>
      <c r="R58" s="543"/>
    </row>
    <row r="59" spans="1:20" s="61" customFormat="1" ht="30" customHeight="1" x14ac:dyDescent="0.25">
      <c r="A59" s="58">
        <v>32</v>
      </c>
      <c r="B59" s="544">
        <v>2441</v>
      </c>
      <c r="C59" s="544"/>
      <c r="D59" s="546" t="s">
        <v>126</v>
      </c>
      <c r="E59" s="546"/>
      <c r="F59" s="546"/>
      <c r="G59" s="546"/>
      <c r="H59" s="546"/>
      <c r="I59" s="548" t="s">
        <v>39</v>
      </c>
      <c r="J59" s="548"/>
      <c r="K59" s="548"/>
      <c r="L59" s="548"/>
      <c r="M59" s="542"/>
      <c r="N59" s="542"/>
      <c r="O59" s="542"/>
      <c r="P59" s="542"/>
      <c r="Q59" s="550"/>
      <c r="R59" s="550"/>
    </row>
    <row r="60" spans="1:20" s="61" customFormat="1" ht="30" customHeight="1" x14ac:dyDescent="0.25">
      <c r="A60" s="58">
        <v>33</v>
      </c>
      <c r="B60" s="544">
        <v>2680</v>
      </c>
      <c r="C60" s="544"/>
      <c r="D60" s="546" t="s">
        <v>127</v>
      </c>
      <c r="E60" s="546"/>
      <c r="F60" s="546"/>
      <c r="G60" s="546"/>
      <c r="H60" s="546"/>
      <c r="I60" s="548" t="s">
        <v>39</v>
      </c>
      <c r="J60" s="548"/>
      <c r="K60" s="548"/>
      <c r="L60" s="548"/>
      <c r="M60" s="542"/>
      <c r="N60" s="542"/>
      <c r="O60" s="542"/>
      <c r="P60" s="542"/>
      <c r="Q60" s="550"/>
      <c r="R60" s="550"/>
    </row>
    <row r="61" spans="1:20" s="61" customFormat="1" ht="30" customHeight="1" x14ac:dyDescent="0.25">
      <c r="A61" s="58">
        <v>34</v>
      </c>
      <c r="B61" s="544">
        <v>2681</v>
      </c>
      <c r="C61" s="544"/>
      <c r="D61" s="546" t="s">
        <v>128</v>
      </c>
      <c r="E61" s="546"/>
      <c r="F61" s="546"/>
      <c r="G61" s="546"/>
      <c r="H61" s="546"/>
      <c r="I61" s="548" t="s">
        <v>39</v>
      </c>
      <c r="J61" s="548"/>
      <c r="K61" s="548"/>
      <c r="L61" s="548"/>
      <c r="M61" s="542"/>
      <c r="N61" s="542"/>
      <c r="O61" s="542"/>
      <c r="P61" s="542"/>
      <c r="Q61" s="550"/>
      <c r="R61" s="550"/>
    </row>
    <row r="62" spans="1:20" s="61" customFormat="1" ht="30" customHeight="1" x14ac:dyDescent="0.25">
      <c r="A62" s="58">
        <v>35</v>
      </c>
      <c r="B62" s="544">
        <v>2682</v>
      </c>
      <c r="C62" s="544"/>
      <c r="D62" s="546" t="s">
        <v>129</v>
      </c>
      <c r="E62" s="546"/>
      <c r="F62" s="546"/>
      <c r="G62" s="546"/>
      <c r="H62" s="546"/>
      <c r="I62" s="548" t="s">
        <v>39</v>
      </c>
      <c r="J62" s="548"/>
      <c r="K62" s="548"/>
      <c r="L62" s="548"/>
      <c r="M62" s="542"/>
      <c r="N62" s="542"/>
      <c r="O62" s="542"/>
      <c r="P62" s="542"/>
      <c r="Q62" s="550"/>
      <c r="R62" s="550"/>
    </row>
    <row r="63" spans="1:20" s="61" customFormat="1" ht="30" customHeight="1" x14ac:dyDescent="0.25">
      <c r="A63" s="58">
        <v>36</v>
      </c>
      <c r="B63" s="544"/>
      <c r="C63" s="544"/>
      <c r="D63" s="555" t="s">
        <v>130</v>
      </c>
      <c r="E63" s="555"/>
      <c r="F63" s="555"/>
      <c r="G63" s="555"/>
      <c r="H63" s="555"/>
      <c r="I63" s="548"/>
      <c r="J63" s="548"/>
      <c r="K63" s="548"/>
      <c r="L63" s="548"/>
      <c r="M63" s="557">
        <f>M15+M16+M17+M18+M19+M20+M21+M22+M23+M24+M25+M26+M27+M28+M29+M30+M31+M32+M33+M34+M35+M36+M37+M52+M53+M54+M55+M56+M57+M58+M59+M60+M61+M62</f>
        <v>0</v>
      </c>
      <c r="N63" s="557"/>
      <c r="O63" s="557"/>
      <c r="P63" s="557"/>
      <c r="Q63" s="558">
        <f>Q15+Q16+Q17+Q18+Q19+Q20+Q21+Q22+Q23+Q24+Q25+Q26+Q27+Q28+Q29+Q30+Q31+Q32+Q33+Q34+Q35+Q36+Q37+Q52+Q53+Q54+Q55+Q56+Q57+Q58+Q59+Q60+Q61+Q62</f>
        <v>0</v>
      </c>
      <c r="R63" s="558"/>
      <c r="S63" s="6"/>
      <c r="T63" s="6"/>
    </row>
    <row r="64" spans="1:20" s="61" customFormat="1" ht="30" customHeight="1" x14ac:dyDescent="0.25">
      <c r="A64" s="58">
        <v>37</v>
      </c>
      <c r="B64" s="544">
        <v>2690</v>
      </c>
      <c r="C64" s="544"/>
      <c r="D64" s="546" t="s">
        <v>131</v>
      </c>
      <c r="E64" s="546"/>
      <c r="F64" s="546"/>
      <c r="G64" s="546"/>
      <c r="H64" s="546"/>
      <c r="I64" s="548" t="s">
        <v>38</v>
      </c>
      <c r="J64" s="548"/>
      <c r="K64" s="548"/>
      <c r="L64" s="548"/>
      <c r="M64" s="549"/>
      <c r="N64" s="549"/>
      <c r="O64" s="549"/>
      <c r="P64" s="549"/>
      <c r="Q64" s="550"/>
      <c r="R64" s="550"/>
      <c r="S64" s="5"/>
      <c r="T64" s="5"/>
    </row>
    <row r="65" spans="1:20" s="61" customFormat="1" ht="30" customHeight="1" x14ac:dyDescent="0.25">
      <c r="A65" s="58">
        <v>38</v>
      </c>
      <c r="B65" s="544">
        <v>2147</v>
      </c>
      <c r="C65" s="544"/>
      <c r="D65" s="546" t="s">
        <v>132</v>
      </c>
      <c r="E65" s="546"/>
      <c r="F65" s="546"/>
      <c r="G65" s="546"/>
      <c r="H65" s="546"/>
      <c r="I65" s="548" t="s">
        <v>38</v>
      </c>
      <c r="J65" s="548"/>
      <c r="K65" s="548"/>
      <c r="L65" s="548"/>
      <c r="M65" s="549"/>
      <c r="N65" s="549"/>
      <c r="O65" s="549"/>
      <c r="P65" s="549"/>
      <c r="Q65" s="550"/>
      <c r="R65" s="550"/>
    </row>
    <row r="66" spans="1:20" s="61" customFormat="1" ht="30" customHeight="1" x14ac:dyDescent="0.25">
      <c r="A66" s="58">
        <v>39</v>
      </c>
      <c r="B66" s="544">
        <v>2148</v>
      </c>
      <c r="C66" s="545"/>
      <c r="D66" s="546" t="s">
        <v>133</v>
      </c>
      <c r="E66" s="547"/>
      <c r="F66" s="547"/>
      <c r="G66" s="547"/>
      <c r="H66" s="547"/>
      <c r="I66" s="548" t="s">
        <v>38</v>
      </c>
      <c r="J66" s="548"/>
      <c r="K66" s="548"/>
      <c r="L66" s="548"/>
      <c r="M66" s="572"/>
      <c r="N66" s="573"/>
      <c r="O66" s="573"/>
      <c r="P66" s="574"/>
      <c r="Q66" s="575"/>
      <c r="R66" s="574"/>
    </row>
    <row r="67" spans="1:20" s="61" customFormat="1" ht="30" customHeight="1" x14ac:dyDescent="0.25">
      <c r="A67" s="58">
        <v>40</v>
      </c>
      <c r="B67" s="544">
        <v>2149</v>
      </c>
      <c r="C67" s="545"/>
      <c r="D67" s="546" t="s">
        <v>134</v>
      </c>
      <c r="E67" s="547"/>
      <c r="F67" s="547"/>
      <c r="G67" s="547"/>
      <c r="H67" s="547"/>
      <c r="I67" s="548" t="s">
        <v>38</v>
      </c>
      <c r="J67" s="548"/>
      <c r="K67" s="548"/>
      <c r="L67" s="548"/>
      <c r="M67" s="572"/>
      <c r="N67" s="573"/>
      <c r="O67" s="573"/>
      <c r="P67" s="574"/>
      <c r="Q67" s="575"/>
      <c r="R67" s="574"/>
    </row>
    <row r="68" spans="1:20" s="61" customFormat="1" ht="30" customHeight="1" x14ac:dyDescent="0.25">
      <c r="A68" s="58">
        <v>41</v>
      </c>
      <c r="B68" s="544">
        <v>2150</v>
      </c>
      <c r="C68" s="545"/>
      <c r="D68" s="546" t="s">
        <v>135</v>
      </c>
      <c r="E68" s="547"/>
      <c r="F68" s="547"/>
      <c r="G68" s="547"/>
      <c r="H68" s="547"/>
      <c r="I68" s="548" t="s">
        <v>38</v>
      </c>
      <c r="J68" s="548"/>
      <c r="K68" s="548"/>
      <c r="L68" s="548"/>
      <c r="M68" s="549"/>
      <c r="N68" s="550"/>
      <c r="O68" s="550"/>
      <c r="P68" s="550"/>
      <c r="Q68" s="550"/>
      <c r="R68" s="553"/>
    </row>
    <row r="69" spans="1:20" s="61" customFormat="1" ht="30" customHeight="1" x14ac:dyDescent="0.25">
      <c r="A69" s="58">
        <v>42</v>
      </c>
      <c r="B69" s="544">
        <v>2151</v>
      </c>
      <c r="C69" s="545"/>
      <c r="D69" s="546" t="s">
        <v>41</v>
      </c>
      <c r="E69" s="547"/>
      <c r="F69" s="547"/>
      <c r="G69" s="547"/>
      <c r="H69" s="547"/>
      <c r="I69" s="548" t="s">
        <v>40</v>
      </c>
      <c r="J69" s="548"/>
      <c r="K69" s="548"/>
      <c r="L69" s="548"/>
      <c r="M69" s="549"/>
      <c r="N69" s="550"/>
      <c r="O69" s="550"/>
      <c r="P69" s="550"/>
      <c r="Q69" s="543"/>
      <c r="R69" s="551"/>
    </row>
    <row r="70" spans="1:20" s="61" customFormat="1" ht="30" customHeight="1" x14ac:dyDescent="0.25">
      <c r="A70" s="58">
        <v>43</v>
      </c>
      <c r="B70" s="548"/>
      <c r="C70" s="444"/>
      <c r="D70" s="555" t="s">
        <v>136</v>
      </c>
      <c r="E70" s="556"/>
      <c r="F70" s="556"/>
      <c r="G70" s="556"/>
      <c r="H70" s="556"/>
      <c r="I70" s="548"/>
      <c r="J70" s="548"/>
      <c r="K70" s="548"/>
      <c r="L70" s="548"/>
      <c r="M70" s="557">
        <f>M63</f>
        <v>0</v>
      </c>
      <c r="N70" s="558"/>
      <c r="O70" s="558"/>
      <c r="P70" s="558"/>
      <c r="Q70" s="557">
        <f>Q69</f>
        <v>0</v>
      </c>
      <c r="R70" s="558"/>
      <c r="S70" s="6"/>
      <c r="T70" s="6"/>
    </row>
    <row r="71" spans="1:20" s="61" customFormat="1" ht="30" customHeight="1" x14ac:dyDescent="0.25">
      <c r="A71" s="58">
        <v>44</v>
      </c>
      <c r="B71" s="548"/>
      <c r="C71" s="444"/>
      <c r="D71" s="555" t="s">
        <v>137</v>
      </c>
      <c r="E71" s="556"/>
      <c r="F71" s="556"/>
      <c r="G71" s="556"/>
      <c r="H71" s="556"/>
      <c r="I71" s="548"/>
      <c r="J71" s="548"/>
      <c r="K71" s="548"/>
      <c r="L71" s="548"/>
      <c r="M71" s="557">
        <f>M70</f>
        <v>0</v>
      </c>
      <c r="N71" s="558"/>
      <c r="O71" s="558"/>
      <c r="P71" s="558"/>
      <c r="Q71" s="557">
        <f>Q63+Q70</f>
        <v>0</v>
      </c>
      <c r="R71" s="558"/>
    </row>
    <row r="72" spans="1:20" s="61" customFormat="1" ht="30" customHeight="1" x14ac:dyDescent="0.25">
      <c r="A72" s="58">
        <v>45</v>
      </c>
      <c r="B72" s="548"/>
      <c r="C72" s="444"/>
      <c r="D72" s="555" t="s">
        <v>138</v>
      </c>
      <c r="E72" s="556"/>
      <c r="F72" s="556"/>
      <c r="G72" s="556"/>
      <c r="H72" s="556"/>
      <c r="I72" s="548"/>
      <c r="J72" s="548"/>
      <c r="K72" s="548"/>
      <c r="L72" s="548"/>
      <c r="M72" s="596">
        <f>IFERROR((((M71)/(M71+Q71))),0)</f>
        <v>0</v>
      </c>
      <c r="N72" s="597"/>
      <c r="O72" s="597"/>
      <c r="P72" s="597"/>
      <c r="Q72" s="596">
        <f>IFERROR((((Q71)/(M71+Q71))),0)</f>
        <v>0</v>
      </c>
      <c r="R72" s="597"/>
    </row>
    <row r="73" spans="1:20" s="61" customFormat="1" ht="9" customHeight="1" x14ac:dyDescent="0.25">
      <c r="A73" s="566"/>
      <c r="B73" s="567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567"/>
      <c r="R73" s="568"/>
      <c r="S73" s="5"/>
      <c r="T73" s="5"/>
    </row>
    <row r="74" spans="1:20" s="61" customFormat="1" ht="30" customHeight="1" x14ac:dyDescent="0.25">
      <c r="A74" s="569" t="s">
        <v>139</v>
      </c>
      <c r="B74" s="444"/>
      <c r="C74" s="444"/>
      <c r="D74" s="444"/>
      <c r="E74" s="444"/>
      <c r="F74" s="444"/>
      <c r="G74" s="444"/>
      <c r="H74" s="444"/>
      <c r="I74" s="444"/>
      <c r="J74" s="444"/>
      <c r="K74" s="444"/>
      <c r="L74" s="444"/>
      <c r="M74" s="444"/>
      <c r="N74" s="444"/>
      <c r="O74" s="444"/>
      <c r="P74" s="444"/>
      <c r="Q74" s="444"/>
      <c r="R74" s="444"/>
      <c r="S74" s="5"/>
      <c r="T74" s="5"/>
    </row>
    <row r="75" spans="1:20" s="61" customFormat="1" ht="30" customHeight="1" x14ac:dyDescent="0.25">
      <c r="A75" s="561" t="s">
        <v>140</v>
      </c>
      <c r="B75" s="562"/>
      <c r="C75" s="562"/>
      <c r="D75" s="562"/>
      <c r="E75" s="562"/>
      <c r="F75" s="562"/>
      <c r="G75" s="562"/>
      <c r="H75" s="562"/>
      <c r="I75" s="562"/>
      <c r="J75" s="562"/>
      <c r="K75" s="562"/>
      <c r="L75" s="562"/>
      <c r="M75" s="570"/>
      <c r="N75" s="571"/>
      <c r="O75" s="571"/>
      <c r="P75" s="571"/>
      <c r="Q75" s="565">
        <f>IFERROR((((M75)/(M75+M76))),0)</f>
        <v>0</v>
      </c>
      <c r="R75" s="565"/>
      <c r="S75" s="5"/>
      <c r="T75" s="5"/>
    </row>
    <row r="76" spans="1:20" s="61" customFormat="1" ht="30" customHeight="1" x14ac:dyDescent="0.25">
      <c r="A76" s="561" t="s">
        <v>141</v>
      </c>
      <c r="B76" s="562"/>
      <c r="C76" s="562"/>
      <c r="D76" s="562"/>
      <c r="E76" s="562"/>
      <c r="F76" s="562"/>
      <c r="G76" s="562"/>
      <c r="H76" s="562"/>
      <c r="I76" s="562"/>
      <c r="J76" s="562"/>
      <c r="K76" s="562"/>
      <c r="L76" s="562"/>
      <c r="M76" s="570"/>
      <c r="N76" s="571"/>
      <c r="O76" s="571"/>
      <c r="P76" s="571"/>
      <c r="Q76" s="565">
        <f>IFERROR((((M76)/(M75+M76))),0)</f>
        <v>0</v>
      </c>
      <c r="R76" s="565"/>
      <c r="S76" s="5"/>
      <c r="T76" s="5"/>
    </row>
    <row r="77" spans="1:20" s="61" customFormat="1" ht="30" customHeight="1" x14ac:dyDescent="0.25">
      <c r="A77" s="561" t="s">
        <v>28</v>
      </c>
      <c r="B77" s="562"/>
      <c r="C77" s="562"/>
      <c r="D77" s="562"/>
      <c r="E77" s="562"/>
      <c r="F77" s="562"/>
      <c r="G77" s="562"/>
      <c r="H77" s="562"/>
      <c r="I77" s="562"/>
      <c r="J77" s="562"/>
      <c r="K77" s="562"/>
      <c r="L77" s="562"/>
      <c r="M77" s="563">
        <f>M75+M76</f>
        <v>0</v>
      </c>
      <c r="N77" s="564"/>
      <c r="O77" s="564"/>
      <c r="P77" s="564"/>
      <c r="Q77" s="565">
        <f>Q75+Q76</f>
        <v>0</v>
      </c>
      <c r="R77" s="565"/>
      <c r="S77" s="6"/>
      <c r="T77" s="6"/>
    </row>
    <row r="78" spans="1:20" s="61" customFormat="1" ht="15" customHeight="1" x14ac:dyDescent="0.25">
      <c r="A78" s="432"/>
      <c r="B78" s="559"/>
      <c r="C78" s="559"/>
      <c r="D78" s="559"/>
      <c r="E78" s="559"/>
      <c r="F78" s="559"/>
      <c r="G78" s="559"/>
      <c r="H78" s="559"/>
      <c r="I78" s="559"/>
      <c r="J78" s="559"/>
      <c r="K78" s="559"/>
      <c r="L78" s="559"/>
      <c r="M78" s="559"/>
      <c r="N78" s="559"/>
      <c r="O78" s="559"/>
      <c r="P78" s="559"/>
      <c r="Q78" s="559"/>
      <c r="R78" s="560"/>
    </row>
    <row r="79" spans="1:20" s="61" customFormat="1" ht="30" customHeight="1" x14ac:dyDescent="0.25">
      <c r="A79" s="458">
        <v>45292</v>
      </c>
      <c r="B79" s="554"/>
      <c r="C79" s="554"/>
      <c r="D79" s="554"/>
      <c r="E79" s="554"/>
      <c r="F79" s="554"/>
      <c r="G79" s="554"/>
      <c r="H79" s="554"/>
      <c r="I79" s="554"/>
      <c r="J79" s="554"/>
      <c r="K79" s="554"/>
      <c r="L79" s="554"/>
      <c r="M79" s="554"/>
      <c r="N79" s="554"/>
      <c r="O79" s="554"/>
      <c r="P79" s="554"/>
      <c r="Q79" s="554"/>
      <c r="R79" s="76" t="s">
        <v>143</v>
      </c>
    </row>
    <row r="80" spans="1:20" ht="7.15" customHeight="1" x14ac:dyDescent="0.25"/>
  </sheetData>
  <mergeCells count="274">
    <mergeCell ref="I14:L14"/>
    <mergeCell ref="M14:P14"/>
    <mergeCell ref="Q14:R14"/>
    <mergeCell ref="Q71:R71"/>
    <mergeCell ref="B72:C72"/>
    <mergeCell ref="D72:H72"/>
    <mergeCell ref="I72:L72"/>
    <mergeCell ref="M72:P72"/>
    <mergeCell ref="Q72:R72"/>
    <mergeCell ref="B16:C16"/>
    <mergeCell ref="D16:H16"/>
    <mergeCell ref="I16:L16"/>
    <mergeCell ref="M16:P16"/>
    <mergeCell ref="Q16:R16"/>
    <mergeCell ref="B17:C17"/>
    <mergeCell ref="D17:H17"/>
    <mergeCell ref="I17:L17"/>
    <mergeCell ref="M17:P17"/>
    <mergeCell ref="Q17:R17"/>
    <mergeCell ref="B18:C18"/>
    <mergeCell ref="D18:H18"/>
    <mergeCell ref="I18:L18"/>
    <mergeCell ref="M18:P18"/>
    <mergeCell ref="Q18:R18"/>
    <mergeCell ref="O3:R5"/>
    <mergeCell ref="E2:N7"/>
    <mergeCell ref="O6:R7"/>
    <mergeCell ref="M13:P13"/>
    <mergeCell ref="Q13:R13"/>
    <mergeCell ref="B15:C15"/>
    <mergeCell ref="D15:H15"/>
    <mergeCell ref="I15:L15"/>
    <mergeCell ref="M15:P15"/>
    <mergeCell ref="Q15:R15"/>
    <mergeCell ref="A8:D8"/>
    <mergeCell ref="F8:R8"/>
    <mergeCell ref="A9:L9"/>
    <mergeCell ref="M9:R9"/>
    <mergeCell ref="A10:L10"/>
    <mergeCell ref="M10:R10"/>
    <mergeCell ref="A11:R11"/>
    <mergeCell ref="A12:A13"/>
    <mergeCell ref="B12:C13"/>
    <mergeCell ref="D12:H13"/>
    <mergeCell ref="I12:L13"/>
    <mergeCell ref="M12:R12"/>
    <mergeCell ref="B14:C14"/>
    <mergeCell ref="D14:H14"/>
    <mergeCell ref="B19:C19"/>
    <mergeCell ref="D19:H19"/>
    <mergeCell ref="I19:L19"/>
    <mergeCell ref="M19:P19"/>
    <mergeCell ref="Q19:R19"/>
    <mergeCell ref="B20:C20"/>
    <mergeCell ref="D20:H20"/>
    <mergeCell ref="I20:L20"/>
    <mergeCell ref="M20:P20"/>
    <mergeCell ref="Q20:R20"/>
    <mergeCell ref="B21:C21"/>
    <mergeCell ref="D21:H21"/>
    <mergeCell ref="I21:L21"/>
    <mergeCell ref="M21:P21"/>
    <mergeCell ref="Q21:R21"/>
    <mergeCell ref="B22:C22"/>
    <mergeCell ref="D22:H22"/>
    <mergeCell ref="I22:L22"/>
    <mergeCell ref="M22:P22"/>
    <mergeCell ref="Q22:R22"/>
    <mergeCell ref="B23:C23"/>
    <mergeCell ref="D23:H23"/>
    <mergeCell ref="I23:L23"/>
    <mergeCell ref="M23:P23"/>
    <mergeCell ref="Q23:R23"/>
    <mergeCell ref="B24:C24"/>
    <mergeCell ref="D24:H24"/>
    <mergeCell ref="I24:L24"/>
    <mergeCell ref="M24:P24"/>
    <mergeCell ref="Q24:R24"/>
    <mergeCell ref="B25:C25"/>
    <mergeCell ref="D25:H25"/>
    <mergeCell ref="I25:L25"/>
    <mergeCell ref="M25:P25"/>
    <mergeCell ref="Q25:R25"/>
    <mergeCell ref="B26:C26"/>
    <mergeCell ref="D26:H26"/>
    <mergeCell ref="I26:L26"/>
    <mergeCell ref="M26:P26"/>
    <mergeCell ref="Q26:R26"/>
    <mergeCell ref="B27:C27"/>
    <mergeCell ref="D27:H27"/>
    <mergeCell ref="I27:L27"/>
    <mergeCell ref="M27:P27"/>
    <mergeCell ref="Q27:R27"/>
    <mergeCell ref="B28:C28"/>
    <mergeCell ref="D28:H28"/>
    <mergeCell ref="I28:L28"/>
    <mergeCell ref="M28:P28"/>
    <mergeCell ref="Q28:R28"/>
    <mergeCell ref="B29:C29"/>
    <mergeCell ref="D29:H29"/>
    <mergeCell ref="I29:L29"/>
    <mergeCell ref="M29:P29"/>
    <mergeCell ref="Q29:R29"/>
    <mergeCell ref="Q32:R32"/>
    <mergeCell ref="B33:C33"/>
    <mergeCell ref="D33:H33"/>
    <mergeCell ref="I33:L33"/>
    <mergeCell ref="M33:P33"/>
    <mergeCell ref="Q33:R33"/>
    <mergeCell ref="B30:C30"/>
    <mergeCell ref="D30:H30"/>
    <mergeCell ref="I30:L30"/>
    <mergeCell ref="M30:P30"/>
    <mergeCell ref="Q30:R30"/>
    <mergeCell ref="B31:C31"/>
    <mergeCell ref="D31:H31"/>
    <mergeCell ref="I31:L31"/>
    <mergeCell ref="M31:P31"/>
    <mergeCell ref="Q31:R31"/>
    <mergeCell ref="B32:C32"/>
    <mergeCell ref="D32:H32"/>
    <mergeCell ref="I32:L32"/>
    <mergeCell ref="A46:D46"/>
    <mergeCell ref="F46:R46"/>
    <mergeCell ref="A38:R38"/>
    <mergeCell ref="A39:Q39"/>
    <mergeCell ref="B36:C36"/>
    <mergeCell ref="D36:H36"/>
    <mergeCell ref="I36:L36"/>
    <mergeCell ref="M36:P36"/>
    <mergeCell ref="Q36:R36"/>
    <mergeCell ref="B37:C37"/>
    <mergeCell ref="D37:H37"/>
    <mergeCell ref="I37:L37"/>
    <mergeCell ref="M37:P37"/>
    <mergeCell ref="Q37:R37"/>
    <mergeCell ref="E40:N45"/>
    <mergeCell ref="O41:R43"/>
    <mergeCell ref="O44:R45"/>
    <mergeCell ref="A49:R49"/>
    <mergeCell ref="A50:A51"/>
    <mergeCell ref="B50:C51"/>
    <mergeCell ref="D50:H51"/>
    <mergeCell ref="I50:L51"/>
    <mergeCell ref="M50:R50"/>
    <mergeCell ref="M51:P51"/>
    <mergeCell ref="Q51:R51"/>
    <mergeCell ref="A47:L47"/>
    <mergeCell ref="M47:R47"/>
    <mergeCell ref="A48:L48"/>
    <mergeCell ref="M48:R48"/>
    <mergeCell ref="B52:C52"/>
    <mergeCell ref="D52:H52"/>
    <mergeCell ref="I52:L52"/>
    <mergeCell ref="M52:P52"/>
    <mergeCell ref="Q52:R52"/>
    <mergeCell ref="B53:C53"/>
    <mergeCell ref="D53:H53"/>
    <mergeCell ref="I53:L53"/>
    <mergeCell ref="M53:P53"/>
    <mergeCell ref="Q53:R53"/>
    <mergeCell ref="B54:C54"/>
    <mergeCell ref="D54:H54"/>
    <mergeCell ref="I54:L54"/>
    <mergeCell ref="M54:P54"/>
    <mergeCell ref="Q54:R54"/>
    <mergeCell ref="B55:C55"/>
    <mergeCell ref="D55:H55"/>
    <mergeCell ref="I55:L55"/>
    <mergeCell ref="M55:P55"/>
    <mergeCell ref="Q55:R55"/>
    <mergeCell ref="B56:C56"/>
    <mergeCell ref="D56:H56"/>
    <mergeCell ref="I56:L56"/>
    <mergeCell ref="M56:P56"/>
    <mergeCell ref="Q56:R56"/>
    <mergeCell ref="B57:C57"/>
    <mergeCell ref="D57:H57"/>
    <mergeCell ref="I57:L57"/>
    <mergeCell ref="M57:P57"/>
    <mergeCell ref="Q57:R57"/>
    <mergeCell ref="B58:C58"/>
    <mergeCell ref="D58:H58"/>
    <mergeCell ref="I58:L58"/>
    <mergeCell ref="M58:P58"/>
    <mergeCell ref="Q58:R58"/>
    <mergeCell ref="B59:C59"/>
    <mergeCell ref="D59:H59"/>
    <mergeCell ref="I59:L59"/>
    <mergeCell ref="M59:P59"/>
    <mergeCell ref="Q59:R59"/>
    <mergeCell ref="B60:C60"/>
    <mergeCell ref="D60:H60"/>
    <mergeCell ref="I60:L60"/>
    <mergeCell ref="M60:P60"/>
    <mergeCell ref="Q60:R60"/>
    <mergeCell ref="B61:C61"/>
    <mergeCell ref="D61:H61"/>
    <mergeCell ref="I61:L61"/>
    <mergeCell ref="M61:P61"/>
    <mergeCell ref="Q61:R61"/>
    <mergeCell ref="B62:C62"/>
    <mergeCell ref="D62:H62"/>
    <mergeCell ref="I62:L62"/>
    <mergeCell ref="M62:P62"/>
    <mergeCell ref="Q62:R62"/>
    <mergeCell ref="B63:C63"/>
    <mergeCell ref="D63:H63"/>
    <mergeCell ref="I63:L63"/>
    <mergeCell ref="M63:P63"/>
    <mergeCell ref="Q63:R63"/>
    <mergeCell ref="B64:C64"/>
    <mergeCell ref="D64:H64"/>
    <mergeCell ref="I64:L64"/>
    <mergeCell ref="M64:P64"/>
    <mergeCell ref="Q64:R64"/>
    <mergeCell ref="B65:C65"/>
    <mergeCell ref="D65:H65"/>
    <mergeCell ref="I65:L65"/>
    <mergeCell ref="M65:P65"/>
    <mergeCell ref="Q65:R65"/>
    <mergeCell ref="B66:C66"/>
    <mergeCell ref="D66:H66"/>
    <mergeCell ref="I66:L66"/>
    <mergeCell ref="M66:P66"/>
    <mergeCell ref="Q66:R66"/>
    <mergeCell ref="B67:C67"/>
    <mergeCell ref="D67:H67"/>
    <mergeCell ref="I67:L67"/>
    <mergeCell ref="M67:P67"/>
    <mergeCell ref="Q67:R67"/>
    <mergeCell ref="B68:C68"/>
    <mergeCell ref="D68:H68"/>
    <mergeCell ref="I68:L68"/>
    <mergeCell ref="M68:P68"/>
    <mergeCell ref="Q68:R68"/>
    <mergeCell ref="B69:C69"/>
    <mergeCell ref="D69:H69"/>
    <mergeCell ref="I69:L69"/>
    <mergeCell ref="M69:P69"/>
    <mergeCell ref="Q69:R69"/>
    <mergeCell ref="A79:Q79"/>
    <mergeCell ref="B70:C70"/>
    <mergeCell ref="D70:H70"/>
    <mergeCell ref="I70:L70"/>
    <mergeCell ref="M70:P70"/>
    <mergeCell ref="Q70:R70"/>
    <mergeCell ref="A78:R78"/>
    <mergeCell ref="B71:C71"/>
    <mergeCell ref="D71:H71"/>
    <mergeCell ref="I71:L71"/>
    <mergeCell ref="M71:P71"/>
    <mergeCell ref="A77:L77"/>
    <mergeCell ref="M77:P77"/>
    <mergeCell ref="Q77:R77"/>
    <mergeCell ref="Q75:R75"/>
    <mergeCell ref="Q76:R76"/>
    <mergeCell ref="A73:R73"/>
    <mergeCell ref="A74:R74"/>
    <mergeCell ref="A75:L75"/>
    <mergeCell ref="M75:P75"/>
    <mergeCell ref="A76:L76"/>
    <mergeCell ref="M76:P76"/>
    <mergeCell ref="M32:P32"/>
    <mergeCell ref="B34:C34"/>
    <mergeCell ref="D34:H34"/>
    <mergeCell ref="I34:L34"/>
    <mergeCell ref="M34:P34"/>
    <mergeCell ref="Q34:R34"/>
    <mergeCell ref="B35:C35"/>
    <mergeCell ref="D35:H35"/>
    <mergeCell ref="I35:L35"/>
    <mergeCell ref="M35:P35"/>
    <mergeCell ref="Q35:R35"/>
  </mergeCells>
  <conditionalFormatting sqref="M63:R63 M70:R72 Q75:R76 M77:R77">
    <cfRule type="cellIs" dxfId="7" priority="1" operator="equal">
      <formula>0</formula>
    </cfRule>
  </conditionalFormatting>
  <printOptions horizontalCentered="1"/>
  <pageMargins left="0.4" right="0.4" top="0.4" bottom="0.4" header="0" footer="0"/>
  <pageSetup scale="69" fitToHeight="4" orientation="portrait" r:id="rId1"/>
  <rowBreaks count="1" manualBreakCount="1">
    <brk id="39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63"/>
  <sheetViews>
    <sheetView showGridLines="0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1" customFormat="1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s="61" customFormat="1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452" t="s">
        <v>106</v>
      </c>
      <c r="P3" s="249"/>
      <c r="Q3" s="249"/>
      <c r="R3" s="250"/>
    </row>
    <row r="4" spans="1:18" s="61" customFormat="1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s="61" customFormat="1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s="61" customFormat="1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s="61" customFormat="1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s="61" customFormat="1" ht="23.25" x14ac:dyDescent="0.35">
      <c r="A8" s="252" t="s">
        <v>97</v>
      </c>
      <c r="B8" s="253"/>
      <c r="C8" s="253"/>
      <c r="D8" s="253"/>
      <c r="E8" s="189">
        <f>'Schedule 2'!$E$8</f>
        <v>2026</v>
      </c>
      <c r="F8" s="410" t="s">
        <v>42</v>
      </c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2"/>
    </row>
    <row r="9" spans="1:18" s="61" customFormat="1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s="61" customFormat="1" ht="30" customHeight="1" x14ac:dyDescent="0.25">
      <c r="A10" s="413" t="str">
        <f>IF('Schedule 2'!$A$10="","",'Schedule 2'!$A$10)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  <c r="M10" s="260" t="str">
        <f>IF('Schedule 2'!$M$10="","",'Schedule 2'!$M$10)</f>
        <v/>
      </c>
      <c r="N10" s="261"/>
      <c r="O10" s="261"/>
      <c r="P10" s="261"/>
      <c r="Q10" s="261"/>
      <c r="R10" s="262"/>
    </row>
    <row r="11" spans="1:18" s="61" customFormat="1" ht="18" customHeight="1" x14ac:dyDescent="0.25">
      <c r="A11" s="614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6"/>
    </row>
    <row r="12" spans="1:18" ht="34.5" customHeight="1" x14ac:dyDescent="0.25">
      <c r="A12" s="602" t="s">
        <v>31</v>
      </c>
      <c r="B12" s="604" t="s">
        <v>43</v>
      </c>
      <c r="C12" s="605"/>
      <c r="D12" s="605"/>
      <c r="E12" s="605"/>
      <c r="F12" s="416" t="s">
        <v>44</v>
      </c>
      <c r="G12" s="419"/>
      <c r="H12" s="419"/>
      <c r="I12" s="419"/>
      <c r="J12" s="419"/>
      <c r="K12" s="419"/>
      <c r="L12" s="419"/>
      <c r="M12" s="608"/>
      <c r="N12" s="608"/>
      <c r="O12" s="608"/>
      <c r="P12" s="608"/>
      <c r="Q12" s="608"/>
      <c r="R12" s="506"/>
    </row>
    <row r="13" spans="1:18" ht="34.5" customHeight="1" x14ac:dyDescent="0.25">
      <c r="A13" s="603"/>
      <c r="B13" s="606"/>
      <c r="C13" s="607"/>
      <c r="D13" s="607"/>
      <c r="E13" s="607"/>
      <c r="F13" s="609"/>
      <c r="G13" s="610"/>
      <c r="H13" s="610"/>
      <c r="I13" s="610"/>
      <c r="J13" s="610"/>
      <c r="K13" s="610"/>
      <c r="L13" s="610"/>
      <c r="M13" s="609"/>
      <c r="N13" s="610"/>
      <c r="O13" s="610"/>
      <c r="P13" s="611"/>
      <c r="Q13" s="612"/>
      <c r="R13" s="613"/>
    </row>
    <row r="14" spans="1:18" ht="30" customHeight="1" x14ac:dyDescent="0.25">
      <c r="A14" s="92" t="s">
        <v>94</v>
      </c>
      <c r="B14" s="598"/>
      <c r="C14" s="599"/>
      <c r="D14" s="599"/>
      <c r="E14" s="599"/>
      <c r="F14" s="542"/>
      <c r="G14" s="600"/>
      <c r="H14" s="600"/>
      <c r="I14" s="600"/>
      <c r="J14" s="600"/>
      <c r="K14" s="600"/>
      <c r="L14" s="600"/>
      <c r="M14" s="542"/>
      <c r="N14" s="600"/>
      <c r="O14" s="600"/>
      <c r="P14" s="600"/>
      <c r="Q14" s="543"/>
      <c r="R14" s="601"/>
    </row>
    <row r="15" spans="1:18" ht="30" customHeight="1" x14ac:dyDescent="0.25">
      <c r="A15" s="92" t="s">
        <v>93</v>
      </c>
      <c r="B15" s="598"/>
      <c r="C15" s="599"/>
      <c r="D15" s="599"/>
      <c r="E15" s="599"/>
      <c r="F15" s="542"/>
      <c r="G15" s="600"/>
      <c r="H15" s="600"/>
      <c r="I15" s="600"/>
      <c r="J15" s="600"/>
      <c r="K15" s="600"/>
      <c r="L15" s="600"/>
      <c r="M15" s="542"/>
      <c r="N15" s="600"/>
      <c r="O15" s="600"/>
      <c r="P15" s="600"/>
      <c r="Q15" s="543"/>
      <c r="R15" s="601"/>
    </row>
    <row r="16" spans="1:18" ht="30" customHeight="1" x14ac:dyDescent="0.25">
      <c r="A16" s="92" t="s">
        <v>92</v>
      </c>
      <c r="B16" s="598"/>
      <c r="C16" s="599"/>
      <c r="D16" s="599"/>
      <c r="E16" s="599"/>
      <c r="F16" s="542"/>
      <c r="G16" s="600"/>
      <c r="H16" s="600"/>
      <c r="I16" s="600"/>
      <c r="J16" s="600"/>
      <c r="K16" s="600"/>
      <c r="L16" s="600"/>
      <c r="M16" s="542"/>
      <c r="N16" s="600"/>
      <c r="O16" s="600"/>
      <c r="P16" s="600"/>
      <c r="Q16" s="543"/>
      <c r="R16" s="601"/>
    </row>
    <row r="17" spans="1:18" ht="30" customHeight="1" x14ac:dyDescent="0.25">
      <c r="A17" s="92" t="s">
        <v>91</v>
      </c>
      <c r="B17" s="598"/>
      <c r="C17" s="599"/>
      <c r="D17" s="599"/>
      <c r="E17" s="599"/>
      <c r="F17" s="542"/>
      <c r="G17" s="600"/>
      <c r="H17" s="600"/>
      <c r="I17" s="600"/>
      <c r="J17" s="600"/>
      <c r="K17" s="600"/>
      <c r="L17" s="600"/>
      <c r="M17" s="542"/>
      <c r="N17" s="600"/>
      <c r="O17" s="600"/>
      <c r="P17" s="600"/>
      <c r="Q17" s="543"/>
      <c r="R17" s="601"/>
    </row>
    <row r="18" spans="1:18" ht="30" customHeight="1" x14ac:dyDescent="0.25">
      <c r="A18" s="92" t="s">
        <v>90</v>
      </c>
      <c r="B18" s="598"/>
      <c r="C18" s="599"/>
      <c r="D18" s="599"/>
      <c r="E18" s="599"/>
      <c r="F18" s="542"/>
      <c r="G18" s="600"/>
      <c r="H18" s="600"/>
      <c r="I18" s="600"/>
      <c r="J18" s="600"/>
      <c r="K18" s="600"/>
      <c r="L18" s="600"/>
      <c r="M18" s="542"/>
      <c r="N18" s="600"/>
      <c r="O18" s="600"/>
      <c r="P18" s="600"/>
      <c r="Q18" s="543"/>
      <c r="R18" s="601"/>
    </row>
    <row r="19" spans="1:18" ht="30" customHeight="1" x14ac:dyDescent="0.25">
      <c r="A19" s="92" t="s">
        <v>89</v>
      </c>
      <c r="B19" s="598"/>
      <c r="C19" s="599"/>
      <c r="D19" s="599"/>
      <c r="E19" s="599"/>
      <c r="F19" s="542"/>
      <c r="G19" s="600"/>
      <c r="H19" s="600"/>
      <c r="I19" s="600"/>
      <c r="J19" s="600"/>
      <c r="K19" s="600"/>
      <c r="L19" s="600"/>
      <c r="M19" s="542"/>
      <c r="N19" s="600"/>
      <c r="O19" s="600"/>
      <c r="P19" s="600"/>
      <c r="Q19" s="543"/>
      <c r="R19" s="601"/>
    </row>
    <row r="20" spans="1:18" ht="30" customHeight="1" x14ac:dyDescent="0.25">
      <c r="A20" s="92" t="s">
        <v>88</v>
      </c>
      <c r="B20" s="598"/>
      <c r="C20" s="599"/>
      <c r="D20" s="599"/>
      <c r="E20" s="599"/>
      <c r="F20" s="542"/>
      <c r="G20" s="600"/>
      <c r="H20" s="600"/>
      <c r="I20" s="600"/>
      <c r="J20" s="600"/>
      <c r="K20" s="600"/>
      <c r="L20" s="600"/>
      <c r="M20" s="542"/>
      <c r="N20" s="600"/>
      <c r="O20" s="600"/>
      <c r="P20" s="600"/>
      <c r="Q20" s="543"/>
      <c r="R20" s="601"/>
    </row>
    <row r="21" spans="1:18" ht="30" customHeight="1" x14ac:dyDescent="0.25">
      <c r="A21" s="92" t="s">
        <v>87</v>
      </c>
      <c r="B21" s="598"/>
      <c r="C21" s="599"/>
      <c r="D21" s="599"/>
      <c r="E21" s="599"/>
      <c r="F21" s="542"/>
      <c r="G21" s="600"/>
      <c r="H21" s="600"/>
      <c r="I21" s="600"/>
      <c r="J21" s="600"/>
      <c r="K21" s="600"/>
      <c r="L21" s="600"/>
      <c r="M21" s="542"/>
      <c r="N21" s="600"/>
      <c r="O21" s="600"/>
      <c r="P21" s="600"/>
      <c r="Q21" s="543"/>
      <c r="R21" s="601"/>
    </row>
    <row r="22" spans="1:18" ht="30" customHeight="1" x14ac:dyDescent="0.25">
      <c r="A22" s="92" t="s">
        <v>86</v>
      </c>
      <c r="B22" s="598"/>
      <c r="C22" s="599"/>
      <c r="D22" s="599"/>
      <c r="E22" s="599"/>
      <c r="F22" s="542"/>
      <c r="G22" s="600"/>
      <c r="H22" s="600"/>
      <c r="I22" s="600"/>
      <c r="J22" s="600"/>
      <c r="K22" s="600"/>
      <c r="L22" s="600"/>
      <c r="M22" s="542"/>
      <c r="N22" s="600"/>
      <c r="O22" s="600"/>
      <c r="P22" s="600"/>
      <c r="Q22" s="543"/>
      <c r="R22" s="601"/>
    </row>
    <row r="23" spans="1:18" ht="30" customHeight="1" x14ac:dyDescent="0.25">
      <c r="A23" s="92" t="s">
        <v>85</v>
      </c>
      <c r="B23" s="598"/>
      <c r="C23" s="599"/>
      <c r="D23" s="599"/>
      <c r="E23" s="599"/>
      <c r="F23" s="542"/>
      <c r="G23" s="600"/>
      <c r="H23" s="600"/>
      <c r="I23" s="600"/>
      <c r="J23" s="600"/>
      <c r="K23" s="600"/>
      <c r="L23" s="600"/>
      <c r="M23" s="542"/>
      <c r="N23" s="600"/>
      <c r="O23" s="600"/>
      <c r="P23" s="600"/>
      <c r="Q23" s="543"/>
      <c r="R23" s="601"/>
    </row>
    <row r="24" spans="1:18" ht="30" customHeight="1" x14ac:dyDescent="0.25">
      <c r="A24" s="92" t="s">
        <v>84</v>
      </c>
      <c r="B24" s="598"/>
      <c r="C24" s="599"/>
      <c r="D24" s="599"/>
      <c r="E24" s="599"/>
      <c r="F24" s="542"/>
      <c r="G24" s="600"/>
      <c r="H24" s="600"/>
      <c r="I24" s="600"/>
      <c r="J24" s="600"/>
      <c r="K24" s="600"/>
      <c r="L24" s="600"/>
      <c r="M24" s="542"/>
      <c r="N24" s="600"/>
      <c r="O24" s="600"/>
      <c r="P24" s="600"/>
      <c r="Q24" s="543"/>
      <c r="R24" s="601"/>
    </row>
    <row r="25" spans="1:18" ht="30" customHeight="1" x14ac:dyDescent="0.25">
      <c r="A25" s="92" t="s">
        <v>83</v>
      </c>
      <c r="B25" s="598"/>
      <c r="C25" s="599"/>
      <c r="D25" s="599"/>
      <c r="E25" s="599"/>
      <c r="F25" s="542"/>
      <c r="G25" s="600"/>
      <c r="H25" s="600"/>
      <c r="I25" s="600"/>
      <c r="J25" s="600"/>
      <c r="K25" s="600"/>
      <c r="L25" s="600"/>
      <c r="M25" s="542"/>
      <c r="N25" s="600"/>
      <c r="O25" s="600"/>
      <c r="P25" s="600"/>
      <c r="Q25" s="543"/>
      <c r="R25" s="601"/>
    </row>
    <row r="26" spans="1:18" ht="30" customHeight="1" x14ac:dyDescent="0.25">
      <c r="A26" s="92" t="s">
        <v>82</v>
      </c>
      <c r="B26" s="598"/>
      <c r="C26" s="599"/>
      <c r="D26" s="599"/>
      <c r="E26" s="599"/>
      <c r="F26" s="542"/>
      <c r="G26" s="600"/>
      <c r="H26" s="600"/>
      <c r="I26" s="600"/>
      <c r="J26" s="600"/>
      <c r="K26" s="600"/>
      <c r="L26" s="600"/>
      <c r="M26" s="542"/>
      <c r="N26" s="600"/>
      <c r="O26" s="600"/>
      <c r="P26" s="600"/>
      <c r="Q26" s="543"/>
      <c r="R26" s="601"/>
    </row>
    <row r="27" spans="1:18" ht="30" customHeight="1" x14ac:dyDescent="0.25">
      <c r="A27" s="92" t="s">
        <v>81</v>
      </c>
      <c r="B27" s="598"/>
      <c r="C27" s="599"/>
      <c r="D27" s="599"/>
      <c r="E27" s="599"/>
      <c r="F27" s="542"/>
      <c r="G27" s="600"/>
      <c r="H27" s="600"/>
      <c r="I27" s="600"/>
      <c r="J27" s="600"/>
      <c r="K27" s="600"/>
      <c r="L27" s="600"/>
      <c r="M27" s="542"/>
      <c r="N27" s="600"/>
      <c r="O27" s="600"/>
      <c r="P27" s="600"/>
      <c r="Q27" s="543"/>
      <c r="R27" s="601"/>
    </row>
    <row r="28" spans="1:18" ht="30" customHeight="1" x14ac:dyDescent="0.25">
      <c r="A28" s="92" t="s">
        <v>80</v>
      </c>
      <c r="B28" s="598"/>
      <c r="C28" s="599"/>
      <c r="D28" s="599"/>
      <c r="E28" s="599"/>
      <c r="F28" s="542"/>
      <c r="G28" s="600"/>
      <c r="H28" s="600"/>
      <c r="I28" s="600"/>
      <c r="J28" s="600"/>
      <c r="K28" s="600"/>
      <c r="L28" s="600"/>
      <c r="M28" s="542"/>
      <c r="N28" s="600"/>
      <c r="O28" s="600"/>
      <c r="P28" s="600"/>
      <c r="Q28" s="543"/>
      <c r="R28" s="601"/>
    </row>
    <row r="29" spans="1:18" ht="30" customHeight="1" x14ac:dyDescent="0.25">
      <c r="A29" s="92" t="s">
        <v>79</v>
      </c>
      <c r="B29" s="598"/>
      <c r="C29" s="599"/>
      <c r="D29" s="599"/>
      <c r="E29" s="599"/>
      <c r="F29" s="542"/>
      <c r="G29" s="600"/>
      <c r="H29" s="600"/>
      <c r="I29" s="600"/>
      <c r="J29" s="600"/>
      <c r="K29" s="600"/>
      <c r="L29" s="600"/>
      <c r="M29" s="542"/>
      <c r="N29" s="600"/>
      <c r="O29" s="600"/>
      <c r="P29" s="600"/>
      <c r="Q29" s="543"/>
      <c r="R29" s="601"/>
    </row>
    <row r="30" spans="1:18" ht="30" customHeight="1" x14ac:dyDescent="0.25">
      <c r="A30" s="92" t="s">
        <v>78</v>
      </c>
      <c r="B30" s="598"/>
      <c r="C30" s="599"/>
      <c r="D30" s="599"/>
      <c r="E30" s="599"/>
      <c r="F30" s="542"/>
      <c r="G30" s="600"/>
      <c r="H30" s="600"/>
      <c r="I30" s="600"/>
      <c r="J30" s="600"/>
      <c r="K30" s="600"/>
      <c r="L30" s="600"/>
      <c r="M30" s="542"/>
      <c r="N30" s="600"/>
      <c r="O30" s="600"/>
      <c r="P30" s="600"/>
      <c r="Q30" s="543"/>
      <c r="R30" s="601"/>
    </row>
    <row r="31" spans="1:18" ht="30" customHeight="1" x14ac:dyDescent="0.25">
      <c r="A31" s="92" t="s">
        <v>77</v>
      </c>
      <c r="B31" s="598"/>
      <c r="C31" s="599"/>
      <c r="D31" s="599"/>
      <c r="E31" s="599"/>
      <c r="F31" s="542"/>
      <c r="G31" s="600"/>
      <c r="H31" s="600"/>
      <c r="I31" s="600"/>
      <c r="J31" s="600"/>
      <c r="K31" s="600"/>
      <c r="L31" s="600"/>
      <c r="M31" s="542"/>
      <c r="N31" s="600"/>
      <c r="O31" s="600"/>
      <c r="P31" s="600"/>
      <c r="Q31" s="543"/>
      <c r="R31" s="601"/>
    </row>
    <row r="32" spans="1:18" ht="30" customHeight="1" x14ac:dyDescent="0.25">
      <c r="A32" s="92" t="s">
        <v>76</v>
      </c>
      <c r="B32" s="598"/>
      <c r="C32" s="599"/>
      <c r="D32" s="599"/>
      <c r="E32" s="599"/>
      <c r="F32" s="542"/>
      <c r="G32" s="600"/>
      <c r="H32" s="600"/>
      <c r="I32" s="600"/>
      <c r="J32" s="600"/>
      <c r="K32" s="600"/>
      <c r="L32" s="600"/>
      <c r="M32" s="542"/>
      <c r="N32" s="600"/>
      <c r="O32" s="600"/>
      <c r="P32" s="600"/>
      <c r="Q32" s="543"/>
      <c r="R32" s="601"/>
    </row>
    <row r="33" spans="1:18" ht="30" customHeight="1" x14ac:dyDescent="0.25">
      <c r="A33" s="92" t="s">
        <v>75</v>
      </c>
      <c r="B33" s="598"/>
      <c r="C33" s="599"/>
      <c r="D33" s="599"/>
      <c r="E33" s="599"/>
      <c r="F33" s="542"/>
      <c r="G33" s="600"/>
      <c r="H33" s="600"/>
      <c r="I33" s="600"/>
      <c r="J33" s="600"/>
      <c r="K33" s="600"/>
      <c r="L33" s="600"/>
      <c r="M33" s="542"/>
      <c r="N33" s="600"/>
      <c r="O33" s="600"/>
      <c r="P33" s="600"/>
      <c r="Q33" s="543"/>
      <c r="R33" s="601"/>
    </row>
    <row r="34" spans="1:18" ht="30" customHeight="1" x14ac:dyDescent="0.25">
      <c r="A34" s="92" t="s">
        <v>74</v>
      </c>
      <c r="B34" s="598"/>
      <c r="C34" s="599"/>
      <c r="D34" s="599"/>
      <c r="E34" s="599"/>
      <c r="F34" s="542"/>
      <c r="G34" s="600"/>
      <c r="H34" s="600"/>
      <c r="I34" s="600"/>
      <c r="J34" s="600"/>
      <c r="K34" s="600"/>
      <c r="L34" s="600"/>
      <c r="M34" s="542"/>
      <c r="N34" s="600"/>
      <c r="O34" s="600"/>
      <c r="P34" s="600"/>
      <c r="Q34" s="543"/>
      <c r="R34" s="601"/>
    </row>
    <row r="35" spans="1:18" ht="30" customHeight="1" x14ac:dyDescent="0.25">
      <c r="A35" s="92" t="s">
        <v>73</v>
      </c>
      <c r="B35" s="598"/>
      <c r="C35" s="599"/>
      <c r="D35" s="599"/>
      <c r="E35" s="599"/>
      <c r="F35" s="542"/>
      <c r="G35" s="600"/>
      <c r="H35" s="600"/>
      <c r="I35" s="600"/>
      <c r="J35" s="600"/>
      <c r="K35" s="600"/>
      <c r="L35" s="600"/>
      <c r="M35" s="542"/>
      <c r="N35" s="600"/>
      <c r="O35" s="600"/>
      <c r="P35" s="600"/>
      <c r="Q35" s="543"/>
      <c r="R35" s="601"/>
    </row>
    <row r="36" spans="1:18" ht="30" customHeight="1" x14ac:dyDescent="0.25">
      <c r="A36" s="92" t="s">
        <v>72</v>
      </c>
      <c r="B36" s="598"/>
      <c r="C36" s="599"/>
      <c r="D36" s="599"/>
      <c r="E36" s="599"/>
      <c r="F36" s="542"/>
      <c r="G36" s="600"/>
      <c r="H36" s="600"/>
      <c r="I36" s="600"/>
      <c r="J36" s="600"/>
      <c r="K36" s="600"/>
      <c r="L36" s="600"/>
      <c r="M36" s="542"/>
      <c r="N36" s="600"/>
      <c r="O36" s="600"/>
      <c r="P36" s="600"/>
      <c r="Q36" s="543"/>
      <c r="R36" s="601"/>
    </row>
    <row r="37" spans="1:18" ht="30" customHeight="1" x14ac:dyDescent="0.25">
      <c r="A37" s="92" t="s">
        <v>71</v>
      </c>
      <c r="B37" s="598"/>
      <c r="C37" s="599"/>
      <c r="D37" s="599"/>
      <c r="E37" s="599"/>
      <c r="F37" s="542"/>
      <c r="G37" s="600"/>
      <c r="H37" s="600"/>
      <c r="I37" s="600"/>
      <c r="J37" s="600"/>
      <c r="K37" s="600"/>
      <c r="L37" s="600"/>
      <c r="M37" s="542"/>
      <c r="N37" s="600"/>
      <c r="O37" s="600"/>
      <c r="P37" s="600"/>
      <c r="Q37" s="543"/>
      <c r="R37" s="601"/>
    </row>
    <row r="38" spans="1:18" ht="30" customHeight="1" x14ac:dyDescent="0.25">
      <c r="A38" s="92" t="s">
        <v>70</v>
      </c>
      <c r="B38" s="598"/>
      <c r="C38" s="599"/>
      <c r="D38" s="599"/>
      <c r="E38" s="599"/>
      <c r="F38" s="542"/>
      <c r="G38" s="600"/>
      <c r="H38" s="600"/>
      <c r="I38" s="600"/>
      <c r="J38" s="600"/>
      <c r="K38" s="600"/>
      <c r="L38" s="600"/>
      <c r="M38" s="542"/>
      <c r="N38" s="600"/>
      <c r="O38" s="600"/>
      <c r="P38" s="600"/>
      <c r="Q38" s="543"/>
      <c r="R38" s="601"/>
    </row>
    <row r="39" spans="1:18" s="61" customFormat="1" ht="12" customHeight="1" x14ac:dyDescent="0.25">
      <c r="A39" s="432"/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4"/>
    </row>
    <row r="40" spans="1:18" s="61" customFormat="1" ht="14.45" customHeight="1" x14ac:dyDescent="0.25">
      <c r="A40" s="371">
        <v>45292</v>
      </c>
      <c r="B40" s="37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  <c r="R40" s="96" t="s">
        <v>107</v>
      </c>
    </row>
    <row r="41" spans="1:18" ht="7.9" customHeight="1" x14ac:dyDescent="0.25">
      <c r="A41" s="430"/>
      <c r="B41" s="431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</row>
    <row r="42" spans="1:18" ht="15" hidden="1" customHeight="1" x14ac:dyDescent="0.25">
      <c r="A42" s="427"/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7"/>
    </row>
    <row r="43" spans="1:18" ht="21" hidden="1" customHeight="1" x14ac:dyDescent="0.25">
      <c r="A43" s="429"/>
      <c r="B43" s="429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</row>
    <row r="44" spans="1:18" ht="21" hidden="1" customHeight="1" x14ac:dyDescent="0.25">
      <c r="A44" s="429"/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29"/>
    </row>
    <row r="45" spans="1:18" ht="21" hidden="1" customHeight="1" x14ac:dyDescent="0.25">
      <c r="A45" s="429"/>
      <c r="B45" s="429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</row>
    <row r="46" spans="1:18" ht="21" hidden="1" customHeight="1" x14ac:dyDescent="0.25">
      <c r="A46" s="429"/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0" ht="15" hidden="1" customHeight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2:A13"/>
    <mergeCell ref="B12:E13"/>
    <mergeCell ref="F12:R12"/>
    <mergeCell ref="F13:L13"/>
    <mergeCell ref="M13:P13"/>
    <mergeCell ref="Q13:R13"/>
    <mergeCell ref="A11:R11"/>
    <mergeCell ref="A10:L10"/>
    <mergeCell ref="M10:R10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4"/>
  <sheetViews>
    <sheetView showGridLines="0" zoomScaleNormal="100" workbookViewId="0">
      <selection activeCell="E8" sqref="E8"/>
    </sheetView>
  </sheetViews>
  <sheetFormatPr defaultColWidth="0" defaultRowHeight="15" customHeight="1" zeroHeight="1" x14ac:dyDescent="0.25"/>
  <cols>
    <col min="1" max="1" width="6.7109375" style="61" customWidth="1"/>
    <col min="2" max="2" width="5.7109375" style="61" customWidth="1"/>
    <col min="3" max="3" width="4.7109375" style="61" customWidth="1"/>
    <col min="4" max="4" width="3.7109375" style="61" customWidth="1"/>
    <col min="5" max="5" width="15.7109375" style="61" customWidth="1"/>
    <col min="6" max="7" width="3.7109375" style="61" customWidth="1"/>
    <col min="8" max="8" width="8.7109375" style="61" customWidth="1"/>
    <col min="9" max="9" width="4.7109375" style="61" customWidth="1"/>
    <col min="10" max="10" width="3.85546875" style="61" customWidth="1"/>
    <col min="11" max="12" width="3.7109375" style="61" customWidth="1"/>
    <col min="13" max="13" width="15.7109375" style="61" customWidth="1"/>
    <col min="14" max="14" width="5.7109375" style="61" customWidth="1"/>
    <col min="15" max="15" width="4.7109375" style="61" customWidth="1"/>
    <col min="16" max="16" width="6.7109375" style="61" customWidth="1"/>
    <col min="17" max="18" width="15.7109375" style="61" customWidth="1"/>
    <col min="19" max="19" width="1.28515625" style="61" customWidth="1"/>
    <col min="20" max="16384" width="0" style="61" hidden="1"/>
  </cols>
  <sheetData>
    <row r="1" spans="1:18" ht="15" customHeight="1" x14ac:dyDescent="0.25"/>
    <row r="2" spans="1:18" ht="20.25" x14ac:dyDescent="0.25">
      <c r="A2" s="66"/>
      <c r="B2" s="67"/>
      <c r="C2" s="67"/>
      <c r="D2" s="67"/>
      <c r="E2" s="245" t="s">
        <v>98</v>
      </c>
      <c r="F2" s="246"/>
      <c r="G2" s="246"/>
      <c r="H2" s="246"/>
      <c r="I2" s="246"/>
      <c r="J2" s="246"/>
      <c r="K2" s="246"/>
      <c r="L2" s="246"/>
      <c r="M2" s="246"/>
      <c r="N2" s="246"/>
      <c r="O2" s="73"/>
      <c r="P2" s="73"/>
      <c r="Q2" s="73"/>
      <c r="R2" s="74"/>
    </row>
    <row r="3" spans="1:18" ht="22.5" customHeight="1" x14ac:dyDescent="0.25">
      <c r="A3" s="68"/>
      <c r="B3" s="69"/>
      <c r="C3" s="69"/>
      <c r="D3" s="69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452" t="s">
        <v>108</v>
      </c>
      <c r="P3" s="249"/>
      <c r="Q3" s="249"/>
      <c r="R3" s="250"/>
    </row>
    <row r="4" spans="1:18" ht="15" customHeight="1" x14ac:dyDescent="0.25">
      <c r="A4" s="68"/>
      <c r="B4" s="69"/>
      <c r="C4" s="69"/>
      <c r="D4" s="69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51"/>
      <c r="P4" s="251"/>
      <c r="Q4" s="251"/>
      <c r="R4" s="250"/>
    </row>
    <row r="5" spans="1:18" ht="15" customHeight="1" x14ac:dyDescent="0.25">
      <c r="A5" s="68"/>
      <c r="B5" s="69"/>
      <c r="C5" s="69"/>
      <c r="D5" s="69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51"/>
      <c r="P5" s="251"/>
      <c r="Q5" s="251"/>
      <c r="R5" s="250"/>
    </row>
    <row r="6" spans="1:18" ht="15" customHeight="1" x14ac:dyDescent="0.25">
      <c r="A6" s="68"/>
      <c r="B6" s="69"/>
      <c r="C6" s="70" t="s">
        <v>96</v>
      </c>
      <c r="D6" s="71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9"/>
      <c r="P6" s="249"/>
      <c r="Q6" s="249"/>
      <c r="R6" s="250"/>
    </row>
    <row r="7" spans="1:18" ht="15.75" customHeight="1" x14ac:dyDescent="0.25">
      <c r="A7" s="68"/>
      <c r="B7" s="62"/>
      <c r="C7" s="62"/>
      <c r="D7" s="62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1"/>
      <c r="P7" s="251"/>
      <c r="Q7" s="251"/>
      <c r="R7" s="250"/>
    </row>
    <row r="8" spans="1:18" ht="23.25" x14ac:dyDescent="0.35">
      <c r="A8" s="252" t="s">
        <v>97</v>
      </c>
      <c r="B8" s="253"/>
      <c r="C8" s="253"/>
      <c r="D8" s="253"/>
      <c r="E8" s="189">
        <f>'Schedule 2'!$E$8</f>
        <v>2026</v>
      </c>
      <c r="F8" s="410" t="s">
        <v>45</v>
      </c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2"/>
    </row>
    <row r="9" spans="1:18" ht="18" customHeight="1" x14ac:dyDescent="0.25">
      <c r="A9" s="240" t="s">
        <v>1</v>
      </c>
      <c r="B9" s="241"/>
      <c r="C9" s="241"/>
      <c r="D9" s="241"/>
      <c r="E9" s="241"/>
      <c r="F9" s="241"/>
      <c r="G9" s="242"/>
      <c r="H9" s="242"/>
      <c r="I9" s="241"/>
      <c r="J9" s="241"/>
      <c r="K9" s="241"/>
      <c r="L9" s="243"/>
      <c r="M9" s="244" t="s">
        <v>0</v>
      </c>
      <c r="N9" s="222"/>
      <c r="O9" s="222"/>
      <c r="P9" s="222"/>
      <c r="Q9" s="222"/>
      <c r="R9" s="223"/>
    </row>
    <row r="10" spans="1:18" ht="30" customHeight="1" x14ac:dyDescent="0.25">
      <c r="A10" s="413" t="str">
        <f>IF('Schedule 2'!$A$10="","",'Schedule 2'!$A$10)</f>
        <v/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  <c r="M10" s="260" t="str">
        <f>IF('Schedule 2'!$M$10="","",'Schedule 2'!$M$10)</f>
        <v/>
      </c>
      <c r="N10" s="261"/>
      <c r="O10" s="261"/>
      <c r="P10" s="261"/>
      <c r="Q10" s="261"/>
      <c r="R10" s="262"/>
    </row>
    <row r="11" spans="1:18" ht="18" customHeight="1" x14ac:dyDescent="0.25">
      <c r="A11" s="614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6"/>
    </row>
    <row r="12" spans="1:18" ht="34.5" customHeight="1" x14ac:dyDescent="0.25">
      <c r="A12" s="602" t="s">
        <v>31</v>
      </c>
      <c r="B12" s="604" t="s">
        <v>43</v>
      </c>
      <c r="C12" s="605"/>
      <c r="D12" s="605"/>
      <c r="E12" s="605"/>
      <c r="F12" s="416" t="s">
        <v>44</v>
      </c>
      <c r="G12" s="419"/>
      <c r="H12" s="419"/>
      <c r="I12" s="419"/>
      <c r="J12" s="419"/>
      <c r="K12" s="419"/>
      <c r="L12" s="419"/>
      <c r="M12" s="608"/>
      <c r="N12" s="608"/>
      <c r="O12" s="608"/>
      <c r="P12" s="608"/>
      <c r="Q12" s="608"/>
      <c r="R12" s="506"/>
    </row>
    <row r="13" spans="1:18" ht="34.5" customHeight="1" x14ac:dyDescent="0.25">
      <c r="A13" s="603"/>
      <c r="B13" s="606"/>
      <c r="C13" s="607"/>
      <c r="D13" s="607"/>
      <c r="E13" s="607"/>
      <c r="F13" s="609"/>
      <c r="G13" s="610"/>
      <c r="H13" s="610"/>
      <c r="I13" s="610"/>
      <c r="J13" s="610"/>
      <c r="K13" s="610"/>
      <c r="L13" s="610"/>
      <c r="M13" s="609"/>
      <c r="N13" s="610"/>
      <c r="O13" s="610"/>
      <c r="P13" s="611"/>
      <c r="Q13" s="612"/>
      <c r="R13" s="613"/>
    </row>
    <row r="14" spans="1:18" ht="30" customHeight="1" x14ac:dyDescent="0.25">
      <c r="A14" s="92" t="s">
        <v>94</v>
      </c>
      <c r="B14" s="598"/>
      <c r="C14" s="599"/>
      <c r="D14" s="599"/>
      <c r="E14" s="599"/>
      <c r="F14" s="542"/>
      <c r="G14" s="600"/>
      <c r="H14" s="600"/>
      <c r="I14" s="600"/>
      <c r="J14" s="600"/>
      <c r="K14" s="600"/>
      <c r="L14" s="600"/>
      <c r="M14" s="542"/>
      <c r="N14" s="600"/>
      <c r="O14" s="600"/>
      <c r="P14" s="600"/>
      <c r="Q14" s="543"/>
      <c r="R14" s="601"/>
    </row>
    <row r="15" spans="1:18" ht="30" customHeight="1" x14ac:dyDescent="0.25">
      <c r="A15" s="92" t="s">
        <v>93</v>
      </c>
      <c r="B15" s="598"/>
      <c r="C15" s="599"/>
      <c r="D15" s="599"/>
      <c r="E15" s="599"/>
      <c r="F15" s="542"/>
      <c r="G15" s="600"/>
      <c r="H15" s="600"/>
      <c r="I15" s="600"/>
      <c r="J15" s="600"/>
      <c r="K15" s="600"/>
      <c r="L15" s="600"/>
      <c r="M15" s="542"/>
      <c r="N15" s="600"/>
      <c r="O15" s="600"/>
      <c r="P15" s="600"/>
      <c r="Q15" s="543"/>
      <c r="R15" s="601"/>
    </row>
    <row r="16" spans="1:18" ht="30" customHeight="1" x14ac:dyDescent="0.25">
      <c r="A16" s="92" t="s">
        <v>92</v>
      </c>
      <c r="B16" s="598"/>
      <c r="C16" s="599"/>
      <c r="D16" s="599"/>
      <c r="E16" s="599"/>
      <c r="F16" s="542"/>
      <c r="G16" s="600"/>
      <c r="H16" s="600"/>
      <c r="I16" s="600"/>
      <c r="J16" s="600"/>
      <c r="K16" s="600"/>
      <c r="L16" s="600"/>
      <c r="M16" s="542"/>
      <c r="N16" s="600"/>
      <c r="O16" s="600"/>
      <c r="P16" s="600"/>
      <c r="Q16" s="543"/>
      <c r="R16" s="601"/>
    </row>
    <row r="17" spans="1:18" ht="30" customHeight="1" x14ac:dyDescent="0.25">
      <c r="A17" s="92" t="s">
        <v>91</v>
      </c>
      <c r="B17" s="598"/>
      <c r="C17" s="599"/>
      <c r="D17" s="599"/>
      <c r="E17" s="599"/>
      <c r="F17" s="542"/>
      <c r="G17" s="600"/>
      <c r="H17" s="600"/>
      <c r="I17" s="600"/>
      <c r="J17" s="600"/>
      <c r="K17" s="600"/>
      <c r="L17" s="600"/>
      <c r="M17" s="542"/>
      <c r="N17" s="600"/>
      <c r="O17" s="600"/>
      <c r="P17" s="600"/>
      <c r="Q17" s="543"/>
      <c r="R17" s="601"/>
    </row>
    <row r="18" spans="1:18" ht="30" customHeight="1" x14ac:dyDescent="0.25">
      <c r="A18" s="92" t="s">
        <v>90</v>
      </c>
      <c r="B18" s="598"/>
      <c r="C18" s="599"/>
      <c r="D18" s="599"/>
      <c r="E18" s="599"/>
      <c r="F18" s="542"/>
      <c r="G18" s="600"/>
      <c r="H18" s="600"/>
      <c r="I18" s="600"/>
      <c r="J18" s="600"/>
      <c r="K18" s="600"/>
      <c r="L18" s="600"/>
      <c r="M18" s="542"/>
      <c r="N18" s="600"/>
      <c r="O18" s="600"/>
      <c r="P18" s="600"/>
      <c r="Q18" s="543"/>
      <c r="R18" s="601"/>
    </row>
    <row r="19" spans="1:18" ht="30" customHeight="1" x14ac:dyDescent="0.25">
      <c r="A19" s="92" t="s">
        <v>89</v>
      </c>
      <c r="B19" s="598"/>
      <c r="C19" s="599"/>
      <c r="D19" s="599"/>
      <c r="E19" s="599"/>
      <c r="F19" s="542"/>
      <c r="G19" s="600"/>
      <c r="H19" s="600"/>
      <c r="I19" s="600"/>
      <c r="J19" s="600"/>
      <c r="K19" s="600"/>
      <c r="L19" s="600"/>
      <c r="M19" s="542"/>
      <c r="N19" s="600"/>
      <c r="O19" s="600"/>
      <c r="P19" s="600"/>
      <c r="Q19" s="543"/>
      <c r="R19" s="601"/>
    </row>
    <row r="20" spans="1:18" ht="30" customHeight="1" x14ac:dyDescent="0.25">
      <c r="A20" s="92" t="s">
        <v>88</v>
      </c>
      <c r="B20" s="598"/>
      <c r="C20" s="599"/>
      <c r="D20" s="599"/>
      <c r="E20" s="599"/>
      <c r="F20" s="542"/>
      <c r="G20" s="600"/>
      <c r="H20" s="600"/>
      <c r="I20" s="600"/>
      <c r="J20" s="600"/>
      <c r="K20" s="600"/>
      <c r="L20" s="600"/>
      <c r="M20" s="542"/>
      <c r="N20" s="600"/>
      <c r="O20" s="600"/>
      <c r="P20" s="600"/>
      <c r="Q20" s="543"/>
      <c r="R20" s="601"/>
    </row>
    <row r="21" spans="1:18" ht="30" customHeight="1" x14ac:dyDescent="0.25">
      <c r="A21" s="92" t="s">
        <v>87</v>
      </c>
      <c r="B21" s="598"/>
      <c r="C21" s="599"/>
      <c r="D21" s="599"/>
      <c r="E21" s="599"/>
      <c r="F21" s="542"/>
      <c r="G21" s="600"/>
      <c r="H21" s="600"/>
      <c r="I21" s="600"/>
      <c r="J21" s="600"/>
      <c r="K21" s="600"/>
      <c r="L21" s="600"/>
      <c r="M21" s="542"/>
      <c r="N21" s="600"/>
      <c r="O21" s="600"/>
      <c r="P21" s="600"/>
      <c r="Q21" s="543"/>
      <c r="R21" s="601"/>
    </row>
    <row r="22" spans="1:18" ht="30" customHeight="1" x14ac:dyDescent="0.25">
      <c r="A22" s="92" t="s">
        <v>86</v>
      </c>
      <c r="B22" s="598"/>
      <c r="C22" s="599"/>
      <c r="D22" s="599"/>
      <c r="E22" s="599"/>
      <c r="F22" s="542"/>
      <c r="G22" s="600"/>
      <c r="H22" s="600"/>
      <c r="I22" s="600"/>
      <c r="J22" s="600"/>
      <c r="K22" s="600"/>
      <c r="L22" s="600"/>
      <c r="M22" s="542"/>
      <c r="N22" s="600"/>
      <c r="O22" s="600"/>
      <c r="P22" s="600"/>
      <c r="Q22" s="543"/>
      <c r="R22" s="601"/>
    </row>
    <row r="23" spans="1:18" ht="30" customHeight="1" x14ac:dyDescent="0.25">
      <c r="A23" s="92" t="s">
        <v>85</v>
      </c>
      <c r="B23" s="598"/>
      <c r="C23" s="599"/>
      <c r="D23" s="599"/>
      <c r="E23" s="599"/>
      <c r="F23" s="542"/>
      <c r="G23" s="600"/>
      <c r="H23" s="600"/>
      <c r="I23" s="600"/>
      <c r="J23" s="600"/>
      <c r="K23" s="600"/>
      <c r="L23" s="600"/>
      <c r="M23" s="542"/>
      <c r="N23" s="600"/>
      <c r="O23" s="600"/>
      <c r="P23" s="600"/>
      <c r="Q23" s="543"/>
      <c r="R23" s="601"/>
    </row>
    <row r="24" spans="1:18" ht="30" customHeight="1" x14ac:dyDescent="0.25">
      <c r="A24" s="92" t="s">
        <v>84</v>
      </c>
      <c r="B24" s="598"/>
      <c r="C24" s="599"/>
      <c r="D24" s="599"/>
      <c r="E24" s="599"/>
      <c r="F24" s="542"/>
      <c r="G24" s="600"/>
      <c r="H24" s="600"/>
      <c r="I24" s="600"/>
      <c r="J24" s="600"/>
      <c r="K24" s="600"/>
      <c r="L24" s="600"/>
      <c r="M24" s="542"/>
      <c r="N24" s="600"/>
      <c r="O24" s="600"/>
      <c r="P24" s="600"/>
      <c r="Q24" s="543"/>
      <c r="R24" s="601"/>
    </row>
    <row r="25" spans="1:18" ht="30" customHeight="1" x14ac:dyDescent="0.25">
      <c r="A25" s="92" t="s">
        <v>83</v>
      </c>
      <c r="B25" s="598"/>
      <c r="C25" s="599"/>
      <c r="D25" s="599"/>
      <c r="E25" s="599"/>
      <c r="F25" s="542"/>
      <c r="G25" s="600"/>
      <c r="H25" s="600"/>
      <c r="I25" s="600"/>
      <c r="J25" s="600"/>
      <c r="K25" s="600"/>
      <c r="L25" s="600"/>
      <c r="M25" s="542"/>
      <c r="N25" s="600"/>
      <c r="O25" s="600"/>
      <c r="P25" s="600"/>
      <c r="Q25" s="543"/>
      <c r="R25" s="601"/>
    </row>
    <row r="26" spans="1:18" ht="30" customHeight="1" x14ac:dyDescent="0.25">
      <c r="A26" s="92" t="s">
        <v>82</v>
      </c>
      <c r="B26" s="598"/>
      <c r="C26" s="599"/>
      <c r="D26" s="599"/>
      <c r="E26" s="599"/>
      <c r="F26" s="542"/>
      <c r="G26" s="600"/>
      <c r="H26" s="600"/>
      <c r="I26" s="600"/>
      <c r="J26" s="600"/>
      <c r="K26" s="600"/>
      <c r="L26" s="600"/>
      <c r="M26" s="542"/>
      <c r="N26" s="600"/>
      <c r="O26" s="600"/>
      <c r="P26" s="600"/>
      <c r="Q26" s="543"/>
      <c r="R26" s="601"/>
    </row>
    <row r="27" spans="1:18" ht="30" customHeight="1" x14ac:dyDescent="0.25">
      <c r="A27" s="92" t="s">
        <v>81</v>
      </c>
      <c r="B27" s="598"/>
      <c r="C27" s="599"/>
      <c r="D27" s="599"/>
      <c r="E27" s="599"/>
      <c r="F27" s="542"/>
      <c r="G27" s="600"/>
      <c r="H27" s="600"/>
      <c r="I27" s="600"/>
      <c r="J27" s="600"/>
      <c r="K27" s="600"/>
      <c r="L27" s="600"/>
      <c r="M27" s="542"/>
      <c r="N27" s="600"/>
      <c r="O27" s="600"/>
      <c r="P27" s="600"/>
      <c r="Q27" s="543"/>
      <c r="R27" s="601"/>
    </row>
    <row r="28" spans="1:18" ht="30" customHeight="1" x14ac:dyDescent="0.25">
      <c r="A28" s="92" t="s">
        <v>80</v>
      </c>
      <c r="B28" s="598"/>
      <c r="C28" s="599"/>
      <c r="D28" s="599"/>
      <c r="E28" s="599"/>
      <c r="F28" s="542"/>
      <c r="G28" s="600"/>
      <c r="H28" s="600"/>
      <c r="I28" s="600"/>
      <c r="J28" s="600"/>
      <c r="K28" s="600"/>
      <c r="L28" s="600"/>
      <c r="M28" s="542"/>
      <c r="N28" s="600"/>
      <c r="O28" s="600"/>
      <c r="P28" s="600"/>
      <c r="Q28" s="543"/>
      <c r="R28" s="601"/>
    </row>
    <row r="29" spans="1:18" ht="30" customHeight="1" x14ac:dyDescent="0.25">
      <c r="A29" s="92" t="s">
        <v>79</v>
      </c>
      <c r="B29" s="598"/>
      <c r="C29" s="599"/>
      <c r="D29" s="599"/>
      <c r="E29" s="599"/>
      <c r="F29" s="542"/>
      <c r="G29" s="600"/>
      <c r="H29" s="600"/>
      <c r="I29" s="600"/>
      <c r="J29" s="600"/>
      <c r="K29" s="600"/>
      <c r="L29" s="600"/>
      <c r="M29" s="542"/>
      <c r="N29" s="600"/>
      <c r="O29" s="600"/>
      <c r="P29" s="600"/>
      <c r="Q29" s="543"/>
      <c r="R29" s="601"/>
    </row>
    <row r="30" spans="1:18" ht="30" customHeight="1" x14ac:dyDescent="0.25">
      <c r="A30" s="92" t="s">
        <v>78</v>
      </c>
      <c r="B30" s="598"/>
      <c r="C30" s="599"/>
      <c r="D30" s="599"/>
      <c r="E30" s="599"/>
      <c r="F30" s="542"/>
      <c r="G30" s="600"/>
      <c r="H30" s="600"/>
      <c r="I30" s="600"/>
      <c r="J30" s="600"/>
      <c r="K30" s="600"/>
      <c r="L30" s="600"/>
      <c r="M30" s="542"/>
      <c r="N30" s="600"/>
      <c r="O30" s="600"/>
      <c r="P30" s="600"/>
      <c r="Q30" s="543"/>
      <c r="R30" s="601"/>
    </row>
    <row r="31" spans="1:18" ht="30" customHeight="1" x14ac:dyDescent="0.25">
      <c r="A31" s="92" t="s">
        <v>77</v>
      </c>
      <c r="B31" s="598"/>
      <c r="C31" s="599"/>
      <c r="D31" s="599"/>
      <c r="E31" s="599"/>
      <c r="F31" s="542"/>
      <c r="G31" s="600"/>
      <c r="H31" s="600"/>
      <c r="I31" s="600"/>
      <c r="J31" s="600"/>
      <c r="K31" s="600"/>
      <c r="L31" s="600"/>
      <c r="M31" s="542"/>
      <c r="N31" s="600"/>
      <c r="O31" s="600"/>
      <c r="P31" s="600"/>
      <c r="Q31" s="543"/>
      <c r="R31" s="601"/>
    </row>
    <row r="32" spans="1:18" ht="30" customHeight="1" x14ac:dyDescent="0.25">
      <c r="A32" s="92" t="s">
        <v>76</v>
      </c>
      <c r="B32" s="598"/>
      <c r="C32" s="599"/>
      <c r="D32" s="599"/>
      <c r="E32" s="599"/>
      <c r="F32" s="542"/>
      <c r="G32" s="600"/>
      <c r="H32" s="600"/>
      <c r="I32" s="600"/>
      <c r="J32" s="600"/>
      <c r="K32" s="600"/>
      <c r="L32" s="600"/>
      <c r="M32" s="542"/>
      <c r="N32" s="600"/>
      <c r="O32" s="600"/>
      <c r="P32" s="600"/>
      <c r="Q32" s="543"/>
      <c r="R32" s="601"/>
    </row>
    <row r="33" spans="1:18" ht="30" customHeight="1" x14ac:dyDescent="0.25">
      <c r="A33" s="92" t="s">
        <v>75</v>
      </c>
      <c r="B33" s="598"/>
      <c r="C33" s="599"/>
      <c r="D33" s="599"/>
      <c r="E33" s="599"/>
      <c r="F33" s="542"/>
      <c r="G33" s="600"/>
      <c r="H33" s="600"/>
      <c r="I33" s="600"/>
      <c r="J33" s="600"/>
      <c r="K33" s="600"/>
      <c r="L33" s="600"/>
      <c r="M33" s="542"/>
      <c r="N33" s="600"/>
      <c r="O33" s="600"/>
      <c r="P33" s="600"/>
      <c r="Q33" s="543"/>
      <c r="R33" s="601"/>
    </row>
    <row r="34" spans="1:18" ht="30" customHeight="1" x14ac:dyDescent="0.25">
      <c r="A34" s="92" t="s">
        <v>74</v>
      </c>
      <c r="B34" s="598"/>
      <c r="C34" s="599"/>
      <c r="D34" s="599"/>
      <c r="E34" s="599"/>
      <c r="F34" s="542"/>
      <c r="G34" s="600"/>
      <c r="H34" s="600"/>
      <c r="I34" s="600"/>
      <c r="J34" s="600"/>
      <c r="K34" s="600"/>
      <c r="L34" s="600"/>
      <c r="M34" s="542"/>
      <c r="N34" s="600"/>
      <c r="O34" s="600"/>
      <c r="P34" s="600"/>
      <c r="Q34" s="543"/>
      <c r="R34" s="601"/>
    </row>
    <row r="35" spans="1:18" ht="30" customHeight="1" x14ac:dyDescent="0.25">
      <c r="A35" s="92" t="s">
        <v>73</v>
      </c>
      <c r="B35" s="598"/>
      <c r="C35" s="599"/>
      <c r="D35" s="599"/>
      <c r="E35" s="599"/>
      <c r="F35" s="542"/>
      <c r="G35" s="600"/>
      <c r="H35" s="600"/>
      <c r="I35" s="600"/>
      <c r="J35" s="600"/>
      <c r="K35" s="600"/>
      <c r="L35" s="600"/>
      <c r="M35" s="542"/>
      <c r="N35" s="600"/>
      <c r="O35" s="600"/>
      <c r="P35" s="600"/>
      <c r="Q35" s="543"/>
      <c r="R35" s="601"/>
    </row>
    <row r="36" spans="1:18" ht="30" customHeight="1" x14ac:dyDescent="0.25">
      <c r="A36" s="92" t="s">
        <v>72</v>
      </c>
      <c r="B36" s="598"/>
      <c r="C36" s="599"/>
      <c r="D36" s="599"/>
      <c r="E36" s="599"/>
      <c r="F36" s="542"/>
      <c r="G36" s="600"/>
      <c r="H36" s="600"/>
      <c r="I36" s="600"/>
      <c r="J36" s="600"/>
      <c r="K36" s="600"/>
      <c r="L36" s="600"/>
      <c r="M36" s="542"/>
      <c r="N36" s="600"/>
      <c r="O36" s="600"/>
      <c r="P36" s="600"/>
      <c r="Q36" s="543"/>
      <c r="R36" s="601"/>
    </row>
    <row r="37" spans="1:18" ht="30" customHeight="1" x14ac:dyDescent="0.25">
      <c r="A37" s="92" t="s">
        <v>71</v>
      </c>
      <c r="B37" s="598"/>
      <c r="C37" s="599"/>
      <c r="D37" s="599"/>
      <c r="E37" s="599"/>
      <c r="F37" s="542"/>
      <c r="G37" s="600"/>
      <c r="H37" s="600"/>
      <c r="I37" s="600"/>
      <c r="J37" s="600"/>
      <c r="K37" s="600"/>
      <c r="L37" s="600"/>
      <c r="M37" s="542"/>
      <c r="N37" s="600"/>
      <c r="O37" s="600"/>
      <c r="P37" s="600"/>
      <c r="Q37" s="543"/>
      <c r="R37" s="601"/>
    </row>
    <row r="38" spans="1:18" ht="30" customHeight="1" x14ac:dyDescent="0.25">
      <c r="A38" s="92" t="s">
        <v>70</v>
      </c>
      <c r="B38" s="598"/>
      <c r="C38" s="599"/>
      <c r="D38" s="599"/>
      <c r="E38" s="599"/>
      <c r="F38" s="542"/>
      <c r="G38" s="600"/>
      <c r="H38" s="600"/>
      <c r="I38" s="600"/>
      <c r="J38" s="600"/>
      <c r="K38" s="600"/>
      <c r="L38" s="600"/>
      <c r="M38" s="542"/>
      <c r="N38" s="600"/>
      <c r="O38" s="600"/>
      <c r="P38" s="600"/>
      <c r="Q38" s="543"/>
      <c r="R38" s="601"/>
    </row>
    <row r="39" spans="1:18" ht="9.6" customHeight="1" x14ac:dyDescent="0.25">
      <c r="A39" s="432"/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4"/>
    </row>
    <row r="40" spans="1:18" ht="14.45" customHeight="1" x14ac:dyDescent="0.25">
      <c r="A40" s="371">
        <v>45292</v>
      </c>
      <c r="B40" s="37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  <c r="R40" s="96" t="s">
        <v>109</v>
      </c>
    </row>
    <row r="41" spans="1:18" ht="7.9" customHeight="1" x14ac:dyDescent="0.25">
      <c r="A41" s="430"/>
      <c r="B41" s="431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</row>
    <row r="42" spans="1:18" ht="15" hidden="1" customHeight="1" x14ac:dyDescent="0.25">
      <c r="A42" s="427"/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7"/>
    </row>
    <row r="43" spans="1:18" ht="21" hidden="1" customHeight="1" x14ac:dyDescent="0.25">
      <c r="A43" s="429"/>
      <c r="B43" s="429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</row>
    <row r="44" spans="1:18" ht="21" hidden="1" customHeight="1" x14ac:dyDescent="0.25">
      <c r="A44" s="429"/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29"/>
    </row>
    <row r="45" spans="1:18" ht="21" hidden="1" customHeight="1" x14ac:dyDescent="0.25">
      <c r="A45" s="429"/>
      <c r="B45" s="429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</row>
    <row r="46" spans="1:18" ht="21" hidden="1" customHeight="1" x14ac:dyDescent="0.25">
      <c r="A46" s="429"/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25" right="0.25" top="0.25" bottom="0.25" header="0.3" footer="0.3"/>
  <pageSetup scale="70" orientation="portrait" horizontalDpi="1200" verticalDpi="1200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Missouri Cover</vt:lpstr>
      <vt:lpstr>Company_Name</vt:lpstr>
      <vt:lpstr>Schedule 1</vt:lpstr>
      <vt:lpstr>Schedule 2</vt:lpstr>
      <vt:lpstr>Schedule 3TE</vt:lpstr>
      <vt:lpstr>Schedule 5</vt:lpstr>
      <vt:lpstr>Schedule 6TE</vt:lpstr>
      <vt:lpstr>Schedule 7</vt:lpstr>
      <vt:lpstr>Schedule 8</vt:lpstr>
      <vt:lpstr>Schedule 9</vt:lpstr>
      <vt:lpstr>Schedule 10</vt:lpstr>
      <vt:lpstr>Schedule 18TE</vt:lpstr>
      <vt:lpstr>137.122 Schedule</vt:lpstr>
      <vt:lpstr>'137.122 Schedule'!Print_Area</vt:lpstr>
      <vt:lpstr>'Schedule 1'!Print_Area</vt:lpstr>
      <vt:lpstr>'Schedule 10'!Print_Area</vt:lpstr>
      <vt:lpstr>'Schedule 18TE'!Print_Area</vt:lpstr>
      <vt:lpstr>'Schedule 2'!Print_Area</vt:lpstr>
      <vt:lpstr>'Schedule 3TE'!Print_Area</vt:lpstr>
      <vt:lpstr>'Schedule 5'!Print_Area</vt:lpstr>
      <vt:lpstr>'Schedule 6TE'!Print_Area</vt:lpstr>
      <vt:lpstr>'Schedule 7'!Print_Area</vt:lpstr>
      <vt:lpstr>'Schedule 8'!Print_Area</vt:lpstr>
      <vt:lpstr>'Schedule 9'!Print_Area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2019-12-11T14:28:44Z</cp:lastPrinted>
  <dcterms:created xsi:type="dcterms:W3CDTF">2010-01-21T17:43:26Z</dcterms:created>
  <dcterms:modified xsi:type="dcterms:W3CDTF">2025-10-14T14:52:22Z</dcterms:modified>
</cp:coreProperties>
</file>